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Freqüência" sheetId="1" r:id="rId1"/>
    <sheet name="Prova" sheetId="2" r:id="rId2"/>
    <sheet name="Prova (2)" sheetId="3" r:id="rId3"/>
  </sheets>
  <definedNames/>
  <calcPr fullCalcOnLoad="1"/>
</workbook>
</file>

<file path=xl/comments1.xml><?xml version="1.0" encoding="utf-8"?>
<comments xmlns="http://schemas.openxmlformats.org/spreadsheetml/2006/main">
  <authors>
    <author>Cilio Rosa Ziviani</author>
  </authors>
  <commentList>
    <comment ref="AF27" authorId="0">
      <text>
        <r>
          <rPr>
            <sz val="8"/>
            <rFont val="Tahoma"/>
            <family val="2"/>
          </rPr>
          <t>Número total de aulas até a data.</t>
        </r>
      </text>
    </comment>
    <comment ref="AF29" authorId="0">
      <text>
        <r>
          <rPr>
            <sz val="8"/>
            <rFont val="Tahoma"/>
            <family val="2"/>
          </rPr>
          <t>Vinte e cinco por cento do total de aulas.</t>
        </r>
      </text>
    </comment>
  </commentList>
</comments>
</file>

<file path=xl/comments2.xml><?xml version="1.0" encoding="utf-8"?>
<comments xmlns="http://schemas.openxmlformats.org/spreadsheetml/2006/main">
  <authors>
    <author>Microcomputador</author>
  </authors>
  <commentList>
    <comment ref="C6" authorId="0">
      <text>
        <r>
          <rPr>
            <sz val="8"/>
            <rFont val="Tahoma"/>
            <family val="2"/>
          </rPr>
          <t>Questão 1
Explique os que os autores entendem por "fator" e aponte as razões de terem obtido três fatores na escala estudada.</t>
        </r>
      </text>
    </comment>
    <comment ref="D6" authorId="0">
      <text>
        <r>
          <rPr>
            <sz val="8"/>
            <rFont val="Tahoma"/>
            <family val="2"/>
          </rPr>
          <t>Questão 2
Explique a relação entre as "cargas fatoriais" negativas e positivas na Tabela 3.</t>
        </r>
      </text>
    </comment>
    <comment ref="E6" authorId="0">
      <text>
        <r>
          <rPr>
            <sz val="8"/>
            <rFont val="Tahoma"/>
            <family val="2"/>
          </rPr>
          <t>Questão 3
Apresente os argumentos que os autores apresentaram para a validade da escala.</t>
        </r>
      </text>
    </comment>
    <comment ref="F6" authorId="0">
      <text>
        <r>
          <rPr>
            <sz val="8"/>
            <rFont val="Tahoma"/>
            <family val="2"/>
          </rPr>
          <t>Questão 4
Indique as subescalas da maior para a menor consistência interna (Tabela 4) e explique o porquê da diferença com a escala total (geral).</t>
        </r>
      </text>
    </comment>
    <comment ref="G6" authorId="0">
      <text>
        <r>
          <rPr>
            <sz val="8"/>
            <rFont val="Tahoma"/>
            <family val="2"/>
          </rPr>
          <t>Questão 5
Um teste, escala ou prova de conhecimento apresenta a soma dos resultados em cada item como o escore ou "nota" final. 
Descreva a estrutura interna da variabilidade desse total (entre os diversos respondentes).</t>
        </r>
      </text>
    </comment>
  </commentList>
</comments>
</file>

<file path=xl/comments3.xml><?xml version="1.0" encoding="utf-8"?>
<comments xmlns="http://schemas.openxmlformats.org/spreadsheetml/2006/main">
  <authors>
    <author>Microcomputador</author>
    <author>Cilio Rosa Ziviani</author>
  </authors>
  <commentList>
    <comment ref="C6" authorId="0">
      <text>
        <r>
          <rPr>
            <sz val="8"/>
            <rFont val="Tahoma"/>
            <family val="2"/>
          </rPr>
          <t>Questão 1
Explique os que os autores entendem por "fator" e aponte as razões de terem obtido três fatores na escala estudada.</t>
        </r>
      </text>
    </comment>
    <comment ref="D6" authorId="0">
      <text>
        <r>
          <rPr>
            <sz val="8"/>
            <rFont val="Tahoma"/>
            <family val="2"/>
          </rPr>
          <t>Questão 2
Explique a relação entre as "cargas fatoriais" negativas e positivas na Tabela 3.</t>
        </r>
      </text>
    </comment>
    <comment ref="E6" authorId="0">
      <text>
        <r>
          <rPr>
            <sz val="8"/>
            <rFont val="Tahoma"/>
            <family val="2"/>
          </rPr>
          <t>Questão 3
Apresente os argumentos que os autores apresentaram para a validade da escala.</t>
        </r>
      </text>
    </comment>
    <comment ref="F6" authorId="0">
      <text>
        <r>
          <rPr>
            <sz val="8"/>
            <rFont val="Tahoma"/>
            <family val="2"/>
          </rPr>
          <t>Questão 4
Indique as subescalas da maior para a menor consistência interna (Tabela 4) e explique o porquê da diferença com a escala total (geral).</t>
        </r>
      </text>
    </comment>
    <comment ref="G6" authorId="0">
      <text>
        <r>
          <rPr>
            <sz val="8"/>
            <rFont val="Tahoma"/>
            <family val="2"/>
          </rPr>
          <t>Questão 5
Um teste, escala ou prova de conhecimento apresenta a soma dos resultados em cada item como o escore ou "nota" final. 
Descreva a estrutura interna da variabilidade desse total (entre os diversos respondentes).</t>
        </r>
      </text>
    </comment>
    <comment ref="L6" authorId="0">
      <text>
        <r>
          <rPr>
            <sz val="8"/>
            <rFont val="Tahoma"/>
            <family val="2"/>
          </rPr>
          <t>Questão 1
Explique os que os autores entendem por "fator" e aponte as razões de terem obtido três fatores na escala estudada.</t>
        </r>
      </text>
    </comment>
    <comment ref="M6" authorId="0">
      <text>
        <r>
          <rPr>
            <sz val="8"/>
            <rFont val="Tahoma"/>
            <family val="2"/>
          </rPr>
          <t>Questão 2
Explique a relação entre as "cargas fatoriais" negativas e positivas na Tabela 3.</t>
        </r>
      </text>
    </comment>
    <comment ref="N6" authorId="0">
      <text>
        <r>
          <rPr>
            <sz val="8"/>
            <rFont val="Tahoma"/>
            <family val="2"/>
          </rPr>
          <t>Questão 3
Apresente os argumentos que os autores apresentaram para a validade da escala.</t>
        </r>
      </text>
    </comment>
    <comment ref="O6" authorId="0">
      <text>
        <r>
          <rPr>
            <sz val="8"/>
            <rFont val="Tahoma"/>
            <family val="2"/>
          </rPr>
          <t>Questão 4
Indique as subescalas da maior para a menor consistência interna (Tabela 4) e explique o porquê da diferença com a escala total (geral).</t>
        </r>
      </text>
    </comment>
    <comment ref="P6" authorId="0">
      <text>
        <r>
          <rPr>
            <sz val="8"/>
            <rFont val="Tahoma"/>
            <family val="2"/>
          </rPr>
          <t>Questão 5
Um teste, escala ou prova de conhecimento apresenta a soma dos resultados em cada item como o escore ou "nota" final. 
Descreva a estrutura interna da variabilidade desse total (entre os diversos respondentes).</t>
        </r>
      </text>
    </comment>
    <comment ref="K7" authorId="0">
      <text>
        <r>
          <rPr>
            <sz val="8"/>
            <rFont val="Tahoma"/>
            <family val="2"/>
          </rPr>
          <t>Questão 1
Explique os que os autores entendem por "fator" e aponte as razões de terem obtido três fatores na escala estudada.</t>
        </r>
      </text>
    </comment>
    <comment ref="K8" authorId="0">
      <text>
        <r>
          <rPr>
            <sz val="8"/>
            <rFont val="Tahoma"/>
            <family val="2"/>
          </rPr>
          <t>Questão 2
Explique a relação entre as "cargas fatoriais" negativas e positivas na Tabela 3.</t>
        </r>
      </text>
    </comment>
    <comment ref="K9" authorId="0">
      <text>
        <r>
          <rPr>
            <sz val="8"/>
            <rFont val="Tahoma"/>
            <family val="2"/>
          </rPr>
          <t>Questão 3
Apresente os argumentos que os autores apresentaram para a validade da escala.</t>
        </r>
      </text>
    </comment>
    <comment ref="K10" authorId="0">
      <text>
        <r>
          <rPr>
            <sz val="8"/>
            <rFont val="Tahoma"/>
            <family val="2"/>
          </rPr>
          <t>Questão 4
Indique as subescalas da maior para a menor consistência interna (Tabela 4) e explique o porquê da diferença com a escala total (geral).</t>
        </r>
      </text>
    </comment>
    <comment ref="K11" authorId="0">
      <text>
        <r>
          <rPr>
            <sz val="8"/>
            <rFont val="Tahoma"/>
            <family val="2"/>
          </rPr>
          <t>Questão 5
Um teste, escala ou prova de conhecimento apresenta a soma dos resultados em cada item como o escore ou "nota" final. 
Descreva a estrutura interna da variabilidade desse total (entre os diversos respondentes).</t>
        </r>
      </text>
    </comment>
    <comment ref="L20" authorId="1">
      <text>
        <r>
          <rPr>
            <b/>
            <sz val="8"/>
            <rFont val="Tahoma"/>
            <family val="0"/>
          </rPr>
          <t xml:space="preserve">
Esta é a proporção entre a soma das variâncias dos itens individuais sobre a variância total, diminuida de 1, tal como na fórmula original do alfa de Cronbach.</t>
        </r>
      </text>
    </comment>
    <comment ref="L16" authorId="1">
      <text>
        <r>
          <rPr>
            <b/>
            <sz val="8"/>
            <rFont val="Tahoma"/>
            <family val="0"/>
          </rPr>
          <t xml:space="preserve">
Soma das cinco variâncias individuais dos cinco itens, posicionadas na diagonal principal da matriz de variância-covariância.</t>
        </r>
      </text>
    </comment>
    <comment ref="N16" authorId="1">
      <text>
        <r>
          <rPr>
            <b/>
            <sz val="8"/>
            <rFont val="Tahoma"/>
            <family val="0"/>
          </rPr>
          <t xml:space="preserve">
Esta é a soma das vinte covariâncias (tudo que está FORA da diagonal principal da matriz).</t>
        </r>
      </text>
    </comment>
    <comment ref="Q12" authorId="1">
      <text>
        <r>
          <rPr>
            <b/>
            <sz val="8"/>
            <rFont val="Tahoma"/>
            <family val="0"/>
          </rPr>
          <t xml:space="preserve">
VARIÂNCIA TOTAL 
(soma de todas as células da matriz)</t>
        </r>
      </text>
    </comment>
    <comment ref="L18" authorId="1">
      <text>
        <r>
          <rPr>
            <b/>
            <sz val="8"/>
            <rFont val="Tahoma"/>
            <family val="0"/>
          </rPr>
          <t>Esta é a proporção que a parte da matriz de variância-covariância relativa à soma das variâncias individuais dos itens (1,074) ocupa na variância do todo, isto é, na variância total (2,629). 
Em outras palavras, é o resultado da divisão de 1,074 por 2,629, igual à 0,592.</t>
        </r>
      </text>
    </comment>
    <comment ref="T6" authorId="0">
      <text>
        <r>
          <rPr>
            <sz val="8"/>
            <rFont val="Tahoma"/>
            <family val="2"/>
          </rPr>
          <t>Questão 1
Explique os que os autores entendem por "fator" e aponte as razões de terem obtido três fatores na escala estudada.</t>
        </r>
      </text>
    </comment>
    <comment ref="V6" authorId="0">
      <text>
        <r>
          <rPr>
            <sz val="8"/>
            <rFont val="Tahoma"/>
            <family val="2"/>
          </rPr>
          <t>Questão 2
Explique a relação entre as "cargas fatoriais" negativas e positivas na Tabela 3.</t>
        </r>
      </text>
    </comment>
    <comment ref="X26" authorId="1">
      <text>
        <r>
          <rPr>
            <b/>
            <sz val="8"/>
            <rFont val="Tahoma"/>
            <family val="0"/>
          </rPr>
          <t xml:space="preserve">
Esta é a covariância entre o par de questões. 
A covariância é a média dessa coluna de produtos entre os desvios das respectivas médias de uma e da outra questão.</t>
        </r>
      </text>
    </comment>
    <comment ref="N18" authorId="1">
      <text>
        <r>
          <rPr>
            <b/>
            <sz val="8"/>
            <rFont val="Tahoma"/>
            <family val="0"/>
          </rPr>
          <t xml:space="preserve">
Esta é a proporção que a parte da matriz de variância-covariância relativa à soma das vinte covariâncias entre os itens (1,555) ocupa na variância do todo, isto é, na variância total (2,629).
É o resultado da divisão de 1,555 por 2,629, igual à 0,592. </t>
        </r>
      </text>
    </comment>
  </commentList>
</comments>
</file>

<file path=xl/sharedStrings.xml><?xml version="1.0" encoding="utf-8"?>
<sst xmlns="http://schemas.openxmlformats.org/spreadsheetml/2006/main" count="138" uniqueCount="49">
  <si>
    <t>Agosto</t>
  </si>
  <si>
    <t>Outubro</t>
  </si>
  <si>
    <t>Setembro</t>
  </si>
  <si>
    <t>Novembro</t>
  </si>
  <si>
    <t>Dezembro</t>
  </si>
  <si>
    <t>Ana Paula Ferreira da Costa</t>
  </si>
  <si>
    <t>Andrea Troccoli Pena</t>
  </si>
  <si>
    <t>Camila de Almeida Nunes</t>
  </si>
  <si>
    <t>Camila Medeiros Pontes</t>
  </si>
  <si>
    <t>Carlos Antonio de Saint Brisson</t>
  </si>
  <si>
    <t>Cassio de Farias Thaiss</t>
  </si>
  <si>
    <t>Daniela Helena Alves da Cruz</t>
  </si>
  <si>
    <t>João Ricardo Mosca Marques</t>
  </si>
  <si>
    <t>José Augusto Rento Cardoso</t>
  </si>
  <si>
    <t>Marcela Lopes de Figueiredo</t>
  </si>
  <si>
    <t>Margarete Ferreira da Costa Araújo</t>
  </si>
  <si>
    <t>Maria Helena Machado Duriez</t>
  </si>
  <si>
    <t>Oziel Andrade Braga</t>
  </si>
  <si>
    <t>Roberta Lemos Mendonça</t>
  </si>
  <si>
    <t>Sabrina de Souza Pinheiro</t>
  </si>
  <si>
    <t>Sheila Franca Almeida</t>
  </si>
  <si>
    <t>Thaisa Possas de Oliveira MDA</t>
  </si>
  <si>
    <t>Valquíria de Oliveira Rocha</t>
  </si>
  <si>
    <t>Vinicius de Carvalho Frederico Neves</t>
  </si>
  <si>
    <t xml:space="preserve">Total  </t>
  </si>
  <si>
    <t>Questões</t>
  </si>
  <si>
    <t xml:space="preserve">Nunes, C.H.S.S. &amp; Hutz, C.S. (2007). Construção e validação da escala fatorial de socialização no  </t>
  </si>
  <si>
    <r>
      <t xml:space="preserve">       modelo dos cinco grandes fatores de personalidade. </t>
    </r>
    <r>
      <rPr>
        <i/>
        <sz val="10"/>
        <rFont val="Arial"/>
        <family val="2"/>
      </rPr>
      <t>Psicologia: Reflexão e Crítica,</t>
    </r>
    <r>
      <rPr>
        <sz val="10"/>
        <rFont val="Arial"/>
        <family val="0"/>
      </rPr>
      <t xml:space="preserve"> 20, 20-25.</t>
    </r>
  </si>
  <si>
    <t>id</t>
  </si>
  <si>
    <t>x</t>
  </si>
  <si>
    <t>Q1</t>
  </si>
  <si>
    <t>Covar 1x2</t>
  </si>
  <si>
    <t>Variancia 1x1</t>
  </si>
  <si>
    <t>AUTOVARIANCIA</t>
  </si>
  <si>
    <t>Margarete Ferreira da C. Araújo</t>
  </si>
  <si>
    <t>Vinicius de Carvalho F. Neves</t>
  </si>
  <si>
    <t>Variância</t>
  </si>
  <si>
    <t>Covariância</t>
  </si>
  <si>
    <t>=</t>
  </si>
  <si>
    <t>média</t>
  </si>
  <si>
    <t>Matriz de variância-covariância:</t>
  </si>
  <si>
    <t>Par de questões</t>
  </si>
  <si>
    <t>Q2</t>
  </si>
  <si>
    <t>Q3</t>
  </si>
  <si>
    <t>Q4</t>
  </si>
  <si>
    <t>Q5</t>
  </si>
  <si>
    <t>Desvios da média</t>
  </si>
  <si>
    <t>Produto</t>
  </si>
  <si>
    <t>Alfa de Cronbach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</si>
</sst>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right"/>
    </xf>
    <xf numFmtId="1" fontId="1" fillId="2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66" fontId="1" fillId="3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1" fillId="4" borderId="0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3" borderId="8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/>
    </xf>
    <xf numFmtId="166" fontId="1" fillId="6" borderId="9" xfId="0" applyNumberFormat="1" applyFont="1" applyFill="1" applyBorder="1" applyAlignment="1">
      <alignment horizontal="center" vertical="center"/>
    </xf>
    <xf numFmtId="166" fontId="1" fillId="6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6" fontId="6" fillId="5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6" fontId="1" fillId="7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 val="0"/>
        <i val="0"/>
        <u val="none"/>
        <color rgb="FFFFFFFF"/>
      </font>
      <fill>
        <patternFill>
          <bgColor rgb="FF000000"/>
        </patternFill>
      </fill>
      <border/>
    </dxf>
    <dxf>
      <font>
        <b val="0"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workbookViewId="0" topLeftCell="A1">
      <selection activeCell="AF29" sqref="AF29"/>
    </sheetView>
  </sheetViews>
  <sheetFormatPr defaultColWidth="9.140625" defaultRowHeight="12.75"/>
  <cols>
    <col min="1" max="1" width="32.57421875" style="0" customWidth="1"/>
    <col min="2" max="38" width="2.7109375" style="0" customWidth="1"/>
    <col min="39" max="39" width="6.7109375" style="0" customWidth="1"/>
  </cols>
  <sheetData>
    <row r="1" spans="2:39" ht="12.75">
      <c r="B1" s="51" t="s">
        <v>0</v>
      </c>
      <c r="C1" s="51"/>
      <c r="D1" s="51"/>
      <c r="E1" s="51"/>
      <c r="F1" s="51"/>
      <c r="G1" s="51"/>
      <c r="H1" s="52" t="s">
        <v>2</v>
      </c>
      <c r="I1" s="52"/>
      <c r="J1" s="52"/>
      <c r="K1" s="52"/>
      <c r="L1" s="52"/>
      <c r="M1" s="52"/>
      <c r="N1" s="52"/>
      <c r="O1" s="52"/>
      <c r="P1" s="51" t="s">
        <v>1</v>
      </c>
      <c r="Q1" s="51"/>
      <c r="R1" s="51"/>
      <c r="S1" s="51"/>
      <c r="T1" s="51"/>
      <c r="U1" s="51"/>
      <c r="V1" s="51"/>
      <c r="W1" s="51"/>
      <c r="X1" s="51"/>
      <c r="Y1" s="51"/>
      <c r="Z1" s="52" t="s">
        <v>3</v>
      </c>
      <c r="AA1" s="52"/>
      <c r="AB1" s="52"/>
      <c r="AC1" s="52"/>
      <c r="AD1" s="52"/>
      <c r="AE1" s="52"/>
      <c r="AF1" s="52"/>
      <c r="AG1" s="51" t="s">
        <v>4</v>
      </c>
      <c r="AH1" s="51"/>
      <c r="AI1" s="51"/>
      <c r="AJ1" s="51"/>
      <c r="AK1" s="51"/>
      <c r="AL1" s="51"/>
      <c r="AM1" s="11"/>
    </row>
    <row r="2" spans="2:39" ht="12.75">
      <c r="B2" s="3">
        <v>7</v>
      </c>
      <c r="C2" s="3">
        <v>8</v>
      </c>
      <c r="D2" s="3">
        <v>14</v>
      </c>
      <c r="E2" s="3">
        <v>15</v>
      </c>
      <c r="F2" s="3">
        <v>21</v>
      </c>
      <c r="G2" s="3">
        <v>22</v>
      </c>
      <c r="H2" s="4">
        <v>4</v>
      </c>
      <c r="I2" s="4">
        <v>5</v>
      </c>
      <c r="J2" s="4">
        <v>11</v>
      </c>
      <c r="K2" s="4">
        <v>12</v>
      </c>
      <c r="L2" s="4">
        <v>18</v>
      </c>
      <c r="M2" s="4">
        <v>19</v>
      </c>
      <c r="N2" s="4">
        <v>25</v>
      </c>
      <c r="O2" s="4">
        <v>26</v>
      </c>
      <c r="P2" s="3">
        <v>2</v>
      </c>
      <c r="Q2" s="3">
        <v>3</v>
      </c>
      <c r="R2" s="3">
        <v>9</v>
      </c>
      <c r="S2" s="3">
        <v>10</v>
      </c>
      <c r="T2" s="3">
        <v>16</v>
      </c>
      <c r="U2" s="3">
        <v>17</v>
      </c>
      <c r="V2" s="3">
        <v>23</v>
      </c>
      <c r="W2" s="3">
        <v>24</v>
      </c>
      <c r="X2" s="3">
        <v>30</v>
      </c>
      <c r="Y2" s="3">
        <v>31</v>
      </c>
      <c r="Z2" s="4">
        <v>6</v>
      </c>
      <c r="AA2" s="4">
        <v>7</v>
      </c>
      <c r="AB2" s="4">
        <v>13</v>
      </c>
      <c r="AC2" s="4">
        <v>14</v>
      </c>
      <c r="AD2" s="4">
        <v>21</v>
      </c>
      <c r="AE2" s="4">
        <v>27</v>
      </c>
      <c r="AF2" s="4">
        <v>28</v>
      </c>
      <c r="AG2" s="3">
        <v>4</v>
      </c>
      <c r="AH2" s="3">
        <v>5</v>
      </c>
      <c r="AI2" s="3">
        <v>11</v>
      </c>
      <c r="AJ2" s="3">
        <v>12</v>
      </c>
      <c r="AK2" s="3">
        <v>18</v>
      </c>
      <c r="AL2" s="3">
        <v>19</v>
      </c>
      <c r="AM2" s="12"/>
    </row>
    <row r="3" spans="1:39" ht="12.75">
      <c r="A3" s="14" t="s">
        <v>5</v>
      </c>
      <c r="B3" s="8"/>
      <c r="C3" s="2"/>
      <c r="D3" s="2"/>
      <c r="E3" s="2"/>
      <c r="F3" s="2"/>
      <c r="G3" s="2"/>
      <c r="H3" s="9"/>
      <c r="I3" s="2">
        <v>1</v>
      </c>
      <c r="J3" s="2"/>
      <c r="K3" s="2"/>
      <c r="L3" s="2"/>
      <c r="M3" s="2">
        <v>1</v>
      </c>
      <c r="N3" s="2"/>
      <c r="O3" s="2"/>
      <c r="P3" s="8"/>
      <c r="Q3" s="2"/>
      <c r="R3" s="2">
        <v>1</v>
      </c>
      <c r="S3" s="2"/>
      <c r="T3" s="2">
        <v>1</v>
      </c>
      <c r="U3" s="2"/>
      <c r="V3" s="2"/>
      <c r="W3" s="2">
        <v>1</v>
      </c>
      <c r="X3" s="2">
        <v>1</v>
      </c>
      <c r="Y3" s="2"/>
      <c r="Z3" s="9"/>
      <c r="AA3" s="2"/>
      <c r="AB3" s="2"/>
      <c r="AC3" s="2"/>
      <c r="AD3" s="2"/>
      <c r="AE3" s="2"/>
      <c r="AF3" s="2"/>
      <c r="AG3" s="8"/>
      <c r="AH3" s="2"/>
      <c r="AI3" s="2"/>
      <c r="AJ3" s="2"/>
      <c r="AK3" s="2"/>
      <c r="AL3" s="8"/>
      <c r="AM3" s="10">
        <f>SUM(B3:AL3)</f>
        <v>6</v>
      </c>
    </row>
    <row r="4" spans="1:39" ht="12.75">
      <c r="A4" s="14" t="s">
        <v>6</v>
      </c>
      <c r="B4" s="8"/>
      <c r="C4" s="2"/>
      <c r="D4" s="2"/>
      <c r="E4" s="2">
        <v>1</v>
      </c>
      <c r="F4" s="2"/>
      <c r="G4" s="2"/>
      <c r="H4" s="9"/>
      <c r="I4" s="2">
        <v>1</v>
      </c>
      <c r="J4" s="2"/>
      <c r="K4" s="2"/>
      <c r="L4" s="2"/>
      <c r="M4" s="2"/>
      <c r="N4" s="2">
        <v>1</v>
      </c>
      <c r="O4" s="2"/>
      <c r="P4" s="8">
        <v>1</v>
      </c>
      <c r="Q4" s="2"/>
      <c r="R4" s="2"/>
      <c r="S4" s="2">
        <v>1</v>
      </c>
      <c r="T4" s="2">
        <v>1</v>
      </c>
      <c r="U4" s="2"/>
      <c r="V4" s="2">
        <v>1</v>
      </c>
      <c r="W4" s="2">
        <v>1</v>
      </c>
      <c r="X4" s="2"/>
      <c r="Y4" s="2">
        <v>1</v>
      </c>
      <c r="Z4" s="9"/>
      <c r="AA4" s="2"/>
      <c r="AB4" s="2"/>
      <c r="AC4" s="2"/>
      <c r="AD4" s="2"/>
      <c r="AE4" s="2"/>
      <c r="AF4" s="2"/>
      <c r="AG4" s="8"/>
      <c r="AH4" s="2"/>
      <c r="AI4" s="2"/>
      <c r="AJ4" s="2"/>
      <c r="AK4" s="2"/>
      <c r="AL4" s="8"/>
      <c r="AM4" s="10">
        <f aca="true" t="shared" si="0" ref="AM4:AM21">SUM(B4:AL4)</f>
        <v>9</v>
      </c>
    </row>
    <row r="5" spans="1:39" ht="12.75">
      <c r="A5" s="14" t="s">
        <v>7</v>
      </c>
      <c r="B5" s="8"/>
      <c r="C5" s="2"/>
      <c r="D5" s="2"/>
      <c r="E5" s="2"/>
      <c r="F5" s="2"/>
      <c r="G5" s="2">
        <v>1</v>
      </c>
      <c r="H5" s="9"/>
      <c r="I5" s="2"/>
      <c r="J5" s="2"/>
      <c r="K5" s="2"/>
      <c r="L5" s="2"/>
      <c r="M5" s="2"/>
      <c r="N5" s="2"/>
      <c r="O5" s="2"/>
      <c r="P5" s="8"/>
      <c r="Q5" s="2"/>
      <c r="R5" s="2"/>
      <c r="S5" s="2"/>
      <c r="T5" s="2">
        <v>1</v>
      </c>
      <c r="U5" s="2"/>
      <c r="V5" s="2"/>
      <c r="W5" s="2"/>
      <c r="X5" s="2"/>
      <c r="Y5" s="2"/>
      <c r="Z5" s="9"/>
      <c r="AA5" s="2"/>
      <c r="AB5" s="2"/>
      <c r="AC5" s="2"/>
      <c r="AD5" s="2"/>
      <c r="AE5" s="2"/>
      <c r="AF5" s="2"/>
      <c r="AG5" s="8"/>
      <c r="AH5" s="2"/>
      <c r="AI5" s="2"/>
      <c r="AJ5" s="2"/>
      <c r="AK5" s="2"/>
      <c r="AL5" s="8"/>
      <c r="AM5" s="10">
        <f t="shared" si="0"/>
        <v>2</v>
      </c>
    </row>
    <row r="6" spans="1:39" ht="12.75">
      <c r="A6" s="14" t="s">
        <v>8</v>
      </c>
      <c r="B6" s="8"/>
      <c r="C6" s="2"/>
      <c r="D6" s="2"/>
      <c r="E6" s="2"/>
      <c r="F6" s="2"/>
      <c r="G6" s="2"/>
      <c r="H6" s="9"/>
      <c r="I6" s="2"/>
      <c r="J6" s="2"/>
      <c r="K6" s="2"/>
      <c r="L6" s="2"/>
      <c r="M6" s="2"/>
      <c r="N6" s="2"/>
      <c r="O6" s="2"/>
      <c r="P6" s="8"/>
      <c r="Q6" s="2"/>
      <c r="R6" s="2"/>
      <c r="S6" s="2"/>
      <c r="T6" s="2">
        <v>1</v>
      </c>
      <c r="U6" s="2"/>
      <c r="V6" s="2">
        <v>1</v>
      </c>
      <c r="W6" s="2"/>
      <c r="X6" s="2"/>
      <c r="Y6" s="2"/>
      <c r="Z6" s="9"/>
      <c r="AA6" s="2"/>
      <c r="AB6" s="2"/>
      <c r="AC6" s="2"/>
      <c r="AD6" s="2"/>
      <c r="AE6" s="2"/>
      <c r="AF6" s="2"/>
      <c r="AG6" s="8"/>
      <c r="AH6" s="2"/>
      <c r="AI6" s="2"/>
      <c r="AJ6" s="2"/>
      <c r="AK6" s="2"/>
      <c r="AL6" s="8"/>
      <c r="AM6" s="10">
        <f t="shared" si="0"/>
        <v>2</v>
      </c>
    </row>
    <row r="7" spans="1:39" ht="12.75">
      <c r="A7" s="14" t="s">
        <v>9</v>
      </c>
      <c r="B7" s="8"/>
      <c r="C7" s="2"/>
      <c r="D7" s="2"/>
      <c r="E7" s="2"/>
      <c r="F7" s="2"/>
      <c r="G7" s="2"/>
      <c r="H7" s="9"/>
      <c r="I7" s="2"/>
      <c r="J7" s="2"/>
      <c r="K7" s="2"/>
      <c r="L7" s="2"/>
      <c r="M7" s="2"/>
      <c r="N7" s="2"/>
      <c r="O7" s="2"/>
      <c r="P7" s="8"/>
      <c r="Q7" s="2"/>
      <c r="R7" s="2"/>
      <c r="S7" s="2"/>
      <c r="T7" s="2"/>
      <c r="U7" s="2"/>
      <c r="V7" s="2"/>
      <c r="W7" s="2"/>
      <c r="X7" s="2"/>
      <c r="Y7" s="2"/>
      <c r="Z7" s="9"/>
      <c r="AA7" s="2"/>
      <c r="AB7" s="2"/>
      <c r="AC7" s="2"/>
      <c r="AD7" s="2"/>
      <c r="AE7" s="2"/>
      <c r="AF7" s="2"/>
      <c r="AG7" s="8"/>
      <c r="AH7" s="2"/>
      <c r="AI7" s="2"/>
      <c r="AJ7" s="2"/>
      <c r="AK7" s="2"/>
      <c r="AL7" s="8"/>
      <c r="AM7" s="10">
        <f t="shared" si="0"/>
        <v>0</v>
      </c>
    </row>
    <row r="8" spans="1:39" ht="12.75">
      <c r="A8" s="14" t="s">
        <v>10</v>
      </c>
      <c r="B8" s="8"/>
      <c r="C8" s="2"/>
      <c r="D8" s="2"/>
      <c r="E8" s="2"/>
      <c r="F8" s="2"/>
      <c r="G8" s="2"/>
      <c r="H8" s="9"/>
      <c r="I8" s="2"/>
      <c r="J8" s="2"/>
      <c r="K8" s="2"/>
      <c r="L8" s="2"/>
      <c r="M8" s="2"/>
      <c r="N8" s="2"/>
      <c r="O8" s="2"/>
      <c r="P8" s="8">
        <v>1</v>
      </c>
      <c r="Q8" s="2"/>
      <c r="R8" s="2"/>
      <c r="S8" s="2"/>
      <c r="T8" s="2">
        <v>1</v>
      </c>
      <c r="U8" s="2"/>
      <c r="V8" s="2"/>
      <c r="W8" s="2"/>
      <c r="X8" s="2"/>
      <c r="Y8" s="2"/>
      <c r="Z8" s="9"/>
      <c r="AA8" s="2"/>
      <c r="AB8" s="2"/>
      <c r="AC8" s="2"/>
      <c r="AD8" s="2"/>
      <c r="AE8" s="2"/>
      <c r="AF8" s="2"/>
      <c r="AG8" s="8"/>
      <c r="AH8" s="2"/>
      <c r="AI8" s="2"/>
      <c r="AJ8" s="2"/>
      <c r="AK8" s="2"/>
      <c r="AL8" s="8"/>
      <c r="AM8" s="10">
        <f t="shared" si="0"/>
        <v>2</v>
      </c>
    </row>
    <row r="9" spans="1:39" ht="12.75">
      <c r="A9" s="14" t="s">
        <v>11</v>
      </c>
      <c r="B9" s="8"/>
      <c r="C9" s="2"/>
      <c r="D9" s="2"/>
      <c r="E9" s="2"/>
      <c r="F9" s="2"/>
      <c r="G9" s="2"/>
      <c r="H9" s="9"/>
      <c r="I9" s="2">
        <v>1</v>
      </c>
      <c r="J9" s="2"/>
      <c r="K9" s="2"/>
      <c r="L9" s="2">
        <v>1</v>
      </c>
      <c r="M9" s="2"/>
      <c r="N9" s="2">
        <v>1</v>
      </c>
      <c r="O9" s="2"/>
      <c r="P9" s="8">
        <v>1</v>
      </c>
      <c r="Q9" s="2"/>
      <c r="R9" s="2"/>
      <c r="S9" s="2"/>
      <c r="T9" s="2">
        <v>1</v>
      </c>
      <c r="U9" s="2"/>
      <c r="V9" s="2">
        <v>1</v>
      </c>
      <c r="W9" s="2">
        <v>1</v>
      </c>
      <c r="X9" s="2"/>
      <c r="Y9" s="2"/>
      <c r="Z9" s="9"/>
      <c r="AA9" s="2"/>
      <c r="AB9" s="2"/>
      <c r="AC9" s="2"/>
      <c r="AD9" s="2"/>
      <c r="AE9" s="2"/>
      <c r="AF9" s="2"/>
      <c r="AG9" s="8"/>
      <c r="AH9" s="2"/>
      <c r="AI9" s="2"/>
      <c r="AJ9" s="2"/>
      <c r="AK9" s="2"/>
      <c r="AL9" s="8"/>
      <c r="AM9" s="10">
        <f t="shared" si="0"/>
        <v>7</v>
      </c>
    </row>
    <row r="10" spans="1:39" ht="12.75">
      <c r="A10" s="14" t="s">
        <v>12</v>
      </c>
      <c r="B10" s="8"/>
      <c r="C10" s="2"/>
      <c r="D10" s="2"/>
      <c r="E10" s="2"/>
      <c r="F10" s="2"/>
      <c r="G10" s="2">
        <v>1</v>
      </c>
      <c r="H10" s="9"/>
      <c r="I10" s="2"/>
      <c r="J10" s="2"/>
      <c r="K10" s="2"/>
      <c r="L10" s="2"/>
      <c r="M10" s="2"/>
      <c r="N10" s="2"/>
      <c r="O10" s="2"/>
      <c r="P10" s="8"/>
      <c r="Q10" s="2"/>
      <c r="R10" s="2"/>
      <c r="S10" s="2">
        <v>1</v>
      </c>
      <c r="T10" s="2">
        <v>1</v>
      </c>
      <c r="U10" s="2"/>
      <c r="V10" s="2"/>
      <c r="W10" s="2"/>
      <c r="X10" s="2"/>
      <c r="Y10" s="2">
        <v>1</v>
      </c>
      <c r="Z10" s="9"/>
      <c r="AA10" s="2"/>
      <c r="AB10" s="2"/>
      <c r="AC10" s="2"/>
      <c r="AD10" s="2"/>
      <c r="AE10" s="2"/>
      <c r="AF10" s="2"/>
      <c r="AG10" s="8"/>
      <c r="AH10" s="2"/>
      <c r="AI10" s="2"/>
      <c r="AJ10" s="2"/>
      <c r="AK10" s="2"/>
      <c r="AL10" s="8"/>
      <c r="AM10" s="10">
        <f t="shared" si="0"/>
        <v>4</v>
      </c>
    </row>
    <row r="11" spans="1:39" ht="12.75">
      <c r="A11" s="14" t="s">
        <v>13</v>
      </c>
      <c r="B11" s="8"/>
      <c r="C11" s="2"/>
      <c r="D11" s="2"/>
      <c r="E11" s="2"/>
      <c r="F11" s="2"/>
      <c r="G11" s="2"/>
      <c r="H11" s="9"/>
      <c r="I11" s="2"/>
      <c r="J11" s="2"/>
      <c r="K11" s="2">
        <v>1</v>
      </c>
      <c r="L11" s="2"/>
      <c r="M11" s="2"/>
      <c r="N11" s="2"/>
      <c r="O11" s="2"/>
      <c r="P11" s="8"/>
      <c r="Q11" s="2">
        <v>1</v>
      </c>
      <c r="R11" s="2"/>
      <c r="S11" s="2"/>
      <c r="T11" s="2"/>
      <c r="U11" s="2"/>
      <c r="V11" s="2"/>
      <c r="W11" s="2"/>
      <c r="X11" s="2"/>
      <c r="Y11" s="2"/>
      <c r="Z11" s="9"/>
      <c r="AA11" s="2"/>
      <c r="AB11" s="2"/>
      <c r="AC11" s="2"/>
      <c r="AD11" s="2"/>
      <c r="AE11" s="2"/>
      <c r="AF11" s="2"/>
      <c r="AG11" s="8"/>
      <c r="AH11" s="2"/>
      <c r="AI11" s="2"/>
      <c r="AJ11" s="2"/>
      <c r="AK11" s="2"/>
      <c r="AL11" s="8"/>
      <c r="AM11" s="10">
        <f t="shared" si="0"/>
        <v>2</v>
      </c>
    </row>
    <row r="12" spans="1:39" ht="12.75">
      <c r="A12" s="14" t="s">
        <v>14</v>
      </c>
      <c r="B12" s="8"/>
      <c r="C12" s="2"/>
      <c r="D12" s="2"/>
      <c r="E12" s="2"/>
      <c r="F12" s="2">
        <v>1</v>
      </c>
      <c r="G12" s="2">
        <v>1</v>
      </c>
      <c r="H12" s="9"/>
      <c r="I12" s="2">
        <v>1</v>
      </c>
      <c r="J12" s="2"/>
      <c r="K12" s="2"/>
      <c r="L12" s="2">
        <v>1</v>
      </c>
      <c r="M12" s="2"/>
      <c r="N12" s="2"/>
      <c r="O12" s="2"/>
      <c r="P12" s="8"/>
      <c r="Q12" s="2"/>
      <c r="R12" s="2">
        <v>1</v>
      </c>
      <c r="S12" s="2"/>
      <c r="T12" s="2"/>
      <c r="U12" s="2">
        <v>1</v>
      </c>
      <c r="V12" s="2"/>
      <c r="W12" s="2">
        <v>1</v>
      </c>
      <c r="X12" s="2">
        <v>1</v>
      </c>
      <c r="Y12" s="2"/>
      <c r="Z12" s="9"/>
      <c r="AA12" s="2"/>
      <c r="AB12" s="2"/>
      <c r="AC12" s="2"/>
      <c r="AD12" s="2"/>
      <c r="AE12" s="2"/>
      <c r="AF12" s="2"/>
      <c r="AG12" s="8"/>
      <c r="AH12" s="2"/>
      <c r="AI12" s="2"/>
      <c r="AJ12" s="2"/>
      <c r="AK12" s="2"/>
      <c r="AL12" s="8"/>
      <c r="AM12" s="10">
        <f t="shared" si="0"/>
        <v>8</v>
      </c>
    </row>
    <row r="13" spans="1:39" ht="12.75">
      <c r="A13" s="14" t="s">
        <v>15</v>
      </c>
      <c r="B13" s="8"/>
      <c r="C13" s="2"/>
      <c r="D13" s="2"/>
      <c r="E13" s="2"/>
      <c r="F13" s="2"/>
      <c r="G13" s="2">
        <v>1</v>
      </c>
      <c r="H13" s="9"/>
      <c r="I13" s="2"/>
      <c r="J13" s="2"/>
      <c r="K13" s="2"/>
      <c r="L13" s="2"/>
      <c r="M13" s="2">
        <v>1</v>
      </c>
      <c r="N13" s="2"/>
      <c r="O13" s="2"/>
      <c r="P13" s="8"/>
      <c r="Q13" s="2"/>
      <c r="R13" s="2"/>
      <c r="S13" s="2"/>
      <c r="T13" s="2">
        <v>1</v>
      </c>
      <c r="U13" s="2"/>
      <c r="V13" s="2"/>
      <c r="W13" s="2"/>
      <c r="X13" s="2"/>
      <c r="Y13" s="2"/>
      <c r="Z13" s="9"/>
      <c r="AA13" s="2"/>
      <c r="AB13" s="2"/>
      <c r="AC13" s="2"/>
      <c r="AD13" s="2"/>
      <c r="AE13" s="2"/>
      <c r="AF13" s="2"/>
      <c r="AG13" s="8"/>
      <c r="AH13" s="2"/>
      <c r="AI13" s="2"/>
      <c r="AJ13" s="2"/>
      <c r="AK13" s="2"/>
      <c r="AL13" s="8"/>
      <c r="AM13" s="10">
        <f t="shared" si="0"/>
        <v>3</v>
      </c>
    </row>
    <row r="14" spans="1:39" ht="12.75">
      <c r="A14" s="14" t="s">
        <v>16</v>
      </c>
      <c r="B14" s="8"/>
      <c r="C14" s="2"/>
      <c r="D14" s="2">
        <v>1</v>
      </c>
      <c r="E14" s="2"/>
      <c r="F14" s="2"/>
      <c r="G14" s="2"/>
      <c r="H14" s="9">
        <v>1</v>
      </c>
      <c r="I14" s="2"/>
      <c r="J14" s="2"/>
      <c r="K14" s="2"/>
      <c r="L14" s="2"/>
      <c r="M14" s="2"/>
      <c r="N14" s="2">
        <v>1</v>
      </c>
      <c r="O14" s="2"/>
      <c r="P14" s="8"/>
      <c r="Q14" s="2"/>
      <c r="R14" s="2">
        <v>1</v>
      </c>
      <c r="S14" s="2"/>
      <c r="T14" s="2">
        <v>1</v>
      </c>
      <c r="U14" s="2"/>
      <c r="V14" s="2"/>
      <c r="W14" s="2"/>
      <c r="X14" s="2"/>
      <c r="Y14" s="2"/>
      <c r="Z14" s="9"/>
      <c r="AA14" s="2"/>
      <c r="AB14" s="2"/>
      <c r="AC14" s="2"/>
      <c r="AD14" s="2"/>
      <c r="AE14" s="2"/>
      <c r="AF14" s="2"/>
      <c r="AG14" s="8"/>
      <c r="AH14" s="2"/>
      <c r="AI14" s="2"/>
      <c r="AJ14" s="2"/>
      <c r="AK14" s="2"/>
      <c r="AL14" s="8"/>
      <c r="AM14" s="10">
        <f t="shared" si="0"/>
        <v>5</v>
      </c>
    </row>
    <row r="15" spans="1:39" ht="12.75">
      <c r="A15" s="14" t="s">
        <v>17</v>
      </c>
      <c r="B15" s="8"/>
      <c r="C15" s="2"/>
      <c r="D15" s="2">
        <v>1</v>
      </c>
      <c r="E15" s="2"/>
      <c r="F15" s="2"/>
      <c r="G15" s="2"/>
      <c r="H15" s="9"/>
      <c r="I15" s="2"/>
      <c r="J15" s="2"/>
      <c r="K15" s="2"/>
      <c r="L15" s="2"/>
      <c r="M15" s="2"/>
      <c r="N15" s="2"/>
      <c r="O15" s="2"/>
      <c r="P15" s="8"/>
      <c r="Q15" s="2"/>
      <c r="R15" s="2"/>
      <c r="S15" s="2">
        <v>1</v>
      </c>
      <c r="T15" s="2"/>
      <c r="U15" s="2"/>
      <c r="V15" s="2">
        <v>1</v>
      </c>
      <c r="W15" s="2"/>
      <c r="X15" s="2"/>
      <c r="Y15" s="2">
        <v>1</v>
      </c>
      <c r="Z15" s="9"/>
      <c r="AA15" s="2"/>
      <c r="AB15" s="2"/>
      <c r="AC15" s="2"/>
      <c r="AD15" s="2"/>
      <c r="AE15" s="2"/>
      <c r="AF15" s="2"/>
      <c r="AG15" s="8"/>
      <c r="AH15" s="2"/>
      <c r="AI15" s="2"/>
      <c r="AJ15" s="2"/>
      <c r="AK15" s="2"/>
      <c r="AL15" s="8"/>
      <c r="AM15" s="10">
        <f t="shared" si="0"/>
        <v>4</v>
      </c>
    </row>
    <row r="16" spans="1:39" ht="12.75">
      <c r="A16" s="14" t="s">
        <v>18</v>
      </c>
      <c r="B16" s="8"/>
      <c r="C16" s="2"/>
      <c r="D16" s="2">
        <v>1</v>
      </c>
      <c r="E16" s="2"/>
      <c r="F16" s="2"/>
      <c r="G16" s="2">
        <v>1</v>
      </c>
      <c r="H16" s="9">
        <v>1</v>
      </c>
      <c r="I16" s="2"/>
      <c r="J16" s="2">
        <v>1</v>
      </c>
      <c r="K16" s="2">
        <v>1</v>
      </c>
      <c r="L16" s="2">
        <v>1</v>
      </c>
      <c r="M16" s="2">
        <v>1</v>
      </c>
      <c r="N16" s="2"/>
      <c r="O16" s="2">
        <v>1</v>
      </c>
      <c r="P16" s="8"/>
      <c r="Q16" s="2"/>
      <c r="R16" s="2"/>
      <c r="S16" s="2"/>
      <c r="T16" s="2">
        <v>1</v>
      </c>
      <c r="U16" s="2"/>
      <c r="V16" s="2">
        <v>1</v>
      </c>
      <c r="W16" s="2">
        <v>1</v>
      </c>
      <c r="X16" s="2"/>
      <c r="Y16" s="2"/>
      <c r="Z16" s="9"/>
      <c r="AA16" s="2"/>
      <c r="AB16" s="2"/>
      <c r="AC16" s="2"/>
      <c r="AD16" s="2"/>
      <c r="AE16" s="2"/>
      <c r="AF16" s="2"/>
      <c r="AG16" s="8"/>
      <c r="AH16" s="2"/>
      <c r="AI16" s="2"/>
      <c r="AJ16" s="2"/>
      <c r="AK16" s="2"/>
      <c r="AL16" s="8"/>
      <c r="AM16" s="10">
        <f t="shared" si="0"/>
        <v>11</v>
      </c>
    </row>
    <row r="17" spans="1:39" ht="12.75">
      <c r="A17" s="14" t="s">
        <v>19</v>
      </c>
      <c r="B17" s="8"/>
      <c r="C17" s="2"/>
      <c r="D17" s="2">
        <v>1</v>
      </c>
      <c r="E17" s="2"/>
      <c r="F17" s="2"/>
      <c r="G17" s="2"/>
      <c r="H17" s="9"/>
      <c r="I17" s="2"/>
      <c r="J17" s="2"/>
      <c r="K17" s="2"/>
      <c r="L17" s="2"/>
      <c r="M17" s="2"/>
      <c r="N17" s="2"/>
      <c r="O17" s="2"/>
      <c r="P17" s="8"/>
      <c r="Q17" s="2"/>
      <c r="R17" s="2"/>
      <c r="S17" s="2"/>
      <c r="T17" s="2"/>
      <c r="U17" s="2"/>
      <c r="V17" s="2">
        <v>1</v>
      </c>
      <c r="W17" s="2"/>
      <c r="X17" s="2"/>
      <c r="Y17" s="2"/>
      <c r="Z17" s="9"/>
      <c r="AA17" s="2"/>
      <c r="AB17" s="2"/>
      <c r="AC17" s="2"/>
      <c r="AD17" s="2"/>
      <c r="AE17" s="2"/>
      <c r="AF17" s="2"/>
      <c r="AG17" s="8"/>
      <c r="AH17" s="2"/>
      <c r="AI17" s="2"/>
      <c r="AJ17" s="2"/>
      <c r="AK17" s="2"/>
      <c r="AL17" s="8"/>
      <c r="AM17" s="10">
        <f t="shared" si="0"/>
        <v>2</v>
      </c>
    </row>
    <row r="18" spans="1:39" ht="12.75">
      <c r="A18" s="14" t="s">
        <v>20</v>
      </c>
      <c r="B18" s="8"/>
      <c r="C18" s="2"/>
      <c r="D18" s="2"/>
      <c r="E18" s="2">
        <v>1</v>
      </c>
      <c r="F18" s="2"/>
      <c r="G18" s="2">
        <v>1</v>
      </c>
      <c r="H18" s="9">
        <v>1</v>
      </c>
      <c r="I18" s="2">
        <v>1</v>
      </c>
      <c r="J18" s="2">
        <v>1</v>
      </c>
      <c r="K18" s="2"/>
      <c r="L18" s="2"/>
      <c r="M18" s="2">
        <v>1</v>
      </c>
      <c r="N18" s="2">
        <v>1</v>
      </c>
      <c r="O18" s="2"/>
      <c r="P18" s="8"/>
      <c r="Q18" s="2"/>
      <c r="R18" s="2"/>
      <c r="S18" s="2"/>
      <c r="T18" s="2"/>
      <c r="U18" s="2">
        <v>1</v>
      </c>
      <c r="V18" s="2"/>
      <c r="W18" s="2"/>
      <c r="X18" s="2"/>
      <c r="Y18" s="2"/>
      <c r="Z18" s="9"/>
      <c r="AA18" s="2"/>
      <c r="AB18" s="2"/>
      <c r="AC18" s="2"/>
      <c r="AD18" s="2"/>
      <c r="AE18" s="2"/>
      <c r="AF18" s="2"/>
      <c r="AG18" s="8"/>
      <c r="AH18" s="2"/>
      <c r="AI18" s="2"/>
      <c r="AJ18" s="2"/>
      <c r="AK18" s="2"/>
      <c r="AL18" s="8"/>
      <c r="AM18" s="10">
        <f t="shared" si="0"/>
        <v>8</v>
      </c>
    </row>
    <row r="19" spans="1:39" ht="12.75">
      <c r="A19" s="14" t="s">
        <v>21</v>
      </c>
      <c r="B19" s="8">
        <v>1</v>
      </c>
      <c r="C19" s="2"/>
      <c r="D19" s="2"/>
      <c r="E19" s="2"/>
      <c r="F19" s="2"/>
      <c r="G19" s="2">
        <v>1</v>
      </c>
      <c r="H19" s="9">
        <v>1</v>
      </c>
      <c r="I19" s="2"/>
      <c r="J19" s="2">
        <v>1</v>
      </c>
      <c r="K19" s="2"/>
      <c r="L19" s="2"/>
      <c r="M19" s="2">
        <v>1</v>
      </c>
      <c r="N19" s="2"/>
      <c r="O19" s="2"/>
      <c r="P19" s="8">
        <v>1</v>
      </c>
      <c r="Q19" s="2"/>
      <c r="R19" s="2">
        <v>1</v>
      </c>
      <c r="S19" s="2"/>
      <c r="T19" s="2">
        <v>1</v>
      </c>
      <c r="U19" s="2"/>
      <c r="V19" s="2">
        <v>1</v>
      </c>
      <c r="W19" s="2">
        <v>1</v>
      </c>
      <c r="X19" s="2">
        <v>1</v>
      </c>
      <c r="Y19" s="2">
        <v>1</v>
      </c>
      <c r="Z19" s="9"/>
      <c r="AA19" s="2"/>
      <c r="AB19" s="2"/>
      <c r="AC19" s="2"/>
      <c r="AD19" s="2"/>
      <c r="AE19" s="2"/>
      <c r="AF19" s="2"/>
      <c r="AG19" s="8"/>
      <c r="AH19" s="2"/>
      <c r="AI19" s="2"/>
      <c r="AJ19" s="2"/>
      <c r="AK19" s="2"/>
      <c r="AL19" s="8"/>
      <c r="AM19" s="10">
        <f t="shared" si="0"/>
        <v>12</v>
      </c>
    </row>
    <row r="20" spans="1:39" ht="12.75">
      <c r="A20" s="14" t="s">
        <v>22</v>
      </c>
      <c r="B20" s="8">
        <v>1</v>
      </c>
      <c r="C20" s="2">
        <v>1</v>
      </c>
      <c r="D20" s="2"/>
      <c r="E20" s="2"/>
      <c r="F20" s="2">
        <v>1</v>
      </c>
      <c r="G20" s="2"/>
      <c r="H20" s="9">
        <v>1</v>
      </c>
      <c r="I20" s="2"/>
      <c r="J20" s="2"/>
      <c r="K20" s="2">
        <v>1</v>
      </c>
      <c r="L20" s="2">
        <v>1</v>
      </c>
      <c r="M20" s="2"/>
      <c r="N20" s="2"/>
      <c r="O20" s="2">
        <v>1</v>
      </c>
      <c r="P20" s="8">
        <v>1</v>
      </c>
      <c r="Q20" s="2"/>
      <c r="R20" s="2"/>
      <c r="S20" s="2"/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9"/>
      <c r="AA20" s="2"/>
      <c r="AB20" s="2"/>
      <c r="AC20" s="2"/>
      <c r="AD20" s="2"/>
      <c r="AE20" s="2"/>
      <c r="AF20" s="2"/>
      <c r="AG20" s="8"/>
      <c r="AH20" s="2"/>
      <c r="AI20" s="2"/>
      <c r="AJ20" s="2"/>
      <c r="AK20" s="2"/>
      <c r="AL20" s="8"/>
      <c r="AM20" s="10">
        <f t="shared" si="0"/>
        <v>14</v>
      </c>
    </row>
    <row r="21" spans="1:39" ht="12.75">
      <c r="A21" s="14" t="s">
        <v>23</v>
      </c>
      <c r="B21" s="8"/>
      <c r="C21" s="2"/>
      <c r="D21" s="2"/>
      <c r="E21" s="2"/>
      <c r="F21" s="2"/>
      <c r="G21" s="2"/>
      <c r="H21" s="9"/>
      <c r="I21" s="2">
        <v>1</v>
      </c>
      <c r="J21" s="2">
        <v>1</v>
      </c>
      <c r="K21" s="2">
        <v>1</v>
      </c>
      <c r="L21" s="2"/>
      <c r="M21" s="2"/>
      <c r="N21" s="2"/>
      <c r="O21" s="2">
        <v>1</v>
      </c>
      <c r="P21" s="8">
        <v>1</v>
      </c>
      <c r="Q21" s="2"/>
      <c r="R21" s="2"/>
      <c r="S21" s="2"/>
      <c r="T21" s="2"/>
      <c r="U21" s="2"/>
      <c r="V21" s="2"/>
      <c r="W21" s="2"/>
      <c r="X21" s="2"/>
      <c r="Y21" s="2"/>
      <c r="Z21" s="9"/>
      <c r="AA21" s="2"/>
      <c r="AB21" s="2"/>
      <c r="AC21" s="2"/>
      <c r="AD21" s="2"/>
      <c r="AE21" s="2"/>
      <c r="AF21" s="2"/>
      <c r="AG21" s="8"/>
      <c r="AH21" s="2"/>
      <c r="AI21" s="2"/>
      <c r="AJ21" s="2"/>
      <c r="AK21" s="2"/>
      <c r="AL21" s="8"/>
      <c r="AM21" s="10">
        <f t="shared" si="0"/>
        <v>5</v>
      </c>
    </row>
    <row r="22" spans="2:39" ht="12.75"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9"/>
      <c r="AB22" s="9"/>
      <c r="AC22" s="9"/>
      <c r="AD22" s="9"/>
      <c r="AE22" s="9"/>
      <c r="AF22" s="9"/>
      <c r="AG22" s="8"/>
      <c r="AH22" s="8"/>
      <c r="AI22" s="8"/>
      <c r="AJ22" s="8"/>
      <c r="AK22" s="8"/>
      <c r="AL22" s="8"/>
      <c r="AM22" s="10"/>
    </row>
    <row r="23" spans="1:39" ht="12.75">
      <c r="A23" s="7" t="s">
        <v>24</v>
      </c>
      <c r="B23" s="2">
        <f aca="true" t="shared" si="1" ref="B23:AL23">SUM(B3:B22)</f>
        <v>2</v>
      </c>
      <c r="C23" s="2">
        <f t="shared" si="1"/>
        <v>1</v>
      </c>
      <c r="D23" s="2">
        <f t="shared" si="1"/>
        <v>4</v>
      </c>
      <c r="E23" s="2">
        <f t="shared" si="1"/>
        <v>2</v>
      </c>
      <c r="F23" s="2">
        <f t="shared" si="1"/>
        <v>2</v>
      </c>
      <c r="G23" s="2">
        <f t="shared" si="1"/>
        <v>7</v>
      </c>
      <c r="H23" s="2">
        <f t="shared" si="1"/>
        <v>5</v>
      </c>
      <c r="I23" s="2">
        <f t="shared" si="1"/>
        <v>6</v>
      </c>
      <c r="J23" s="2">
        <f t="shared" si="1"/>
        <v>4</v>
      </c>
      <c r="K23" s="2">
        <f t="shared" si="1"/>
        <v>4</v>
      </c>
      <c r="L23" s="2">
        <f t="shared" si="1"/>
        <v>4</v>
      </c>
      <c r="M23" s="2">
        <f t="shared" si="1"/>
        <v>5</v>
      </c>
      <c r="N23" s="2">
        <f t="shared" si="1"/>
        <v>4</v>
      </c>
      <c r="O23" s="2">
        <f t="shared" si="1"/>
        <v>3</v>
      </c>
      <c r="P23" s="2">
        <f t="shared" si="1"/>
        <v>6</v>
      </c>
      <c r="Q23" s="2">
        <f t="shared" si="1"/>
        <v>1</v>
      </c>
      <c r="R23" s="2">
        <f t="shared" si="1"/>
        <v>4</v>
      </c>
      <c r="S23" s="2">
        <f t="shared" si="1"/>
        <v>3</v>
      </c>
      <c r="T23" s="2">
        <f t="shared" si="1"/>
        <v>12</v>
      </c>
      <c r="U23" s="2">
        <f t="shared" si="1"/>
        <v>3</v>
      </c>
      <c r="V23" s="2">
        <f t="shared" si="1"/>
        <v>8</v>
      </c>
      <c r="W23" s="2">
        <f t="shared" si="1"/>
        <v>7</v>
      </c>
      <c r="X23" s="2">
        <f t="shared" si="1"/>
        <v>4</v>
      </c>
      <c r="Y23" s="2">
        <f t="shared" si="1"/>
        <v>5</v>
      </c>
      <c r="Z23" s="2">
        <f t="shared" si="1"/>
        <v>0</v>
      </c>
      <c r="AA23" s="2">
        <f t="shared" si="1"/>
        <v>0</v>
      </c>
      <c r="AB23" s="2">
        <f t="shared" si="1"/>
        <v>0</v>
      </c>
      <c r="AC23" s="2">
        <f t="shared" si="1"/>
        <v>0</v>
      </c>
      <c r="AD23" s="2">
        <f t="shared" si="1"/>
        <v>0</v>
      </c>
      <c r="AE23" s="2">
        <f t="shared" si="1"/>
        <v>0</v>
      </c>
      <c r="AF23" s="2">
        <f t="shared" si="1"/>
        <v>0</v>
      </c>
      <c r="AG23" s="2">
        <f t="shared" si="1"/>
        <v>0</v>
      </c>
      <c r="AH23" s="2">
        <f t="shared" si="1"/>
        <v>0</v>
      </c>
      <c r="AI23" s="2">
        <f t="shared" si="1"/>
        <v>0</v>
      </c>
      <c r="AJ23" s="2">
        <f t="shared" si="1"/>
        <v>0</v>
      </c>
      <c r="AK23" s="2">
        <f t="shared" si="1"/>
        <v>0</v>
      </c>
      <c r="AL23" s="2">
        <f t="shared" si="1"/>
        <v>0</v>
      </c>
      <c r="AM23" s="10"/>
    </row>
    <row r="25" spans="2:39" ht="12.75">
      <c r="B25" s="2">
        <v>2</v>
      </c>
      <c r="C25" s="2">
        <v>2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2</v>
      </c>
      <c r="X25" s="2">
        <v>2</v>
      </c>
      <c r="Y25" s="2">
        <v>2</v>
      </c>
      <c r="Z25" s="2">
        <v>2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  <c r="AF25" s="2">
        <v>2</v>
      </c>
      <c r="AG25" s="2">
        <v>2</v>
      </c>
      <c r="AH25" s="2">
        <v>2</v>
      </c>
      <c r="AI25" s="2">
        <v>2</v>
      </c>
      <c r="AJ25" s="2">
        <v>2</v>
      </c>
      <c r="AK25" s="2"/>
      <c r="AL25" s="2"/>
      <c r="AM25" s="1"/>
    </row>
    <row r="26" ht="12.75">
      <c r="AF26" s="5"/>
    </row>
    <row r="27" ht="12.75">
      <c r="AF27" s="13">
        <f>SUM(B25:AF25)</f>
        <v>62</v>
      </c>
    </row>
    <row r="28" ht="12.75">
      <c r="AF28" s="5"/>
    </row>
    <row r="29" ht="12.75">
      <c r="AF29" s="6">
        <f>AF27/4</f>
        <v>15.5</v>
      </c>
    </row>
  </sheetData>
  <mergeCells count="5">
    <mergeCell ref="AG1:AL1"/>
    <mergeCell ref="B1:G1"/>
    <mergeCell ref="H1:O1"/>
    <mergeCell ref="P1:Y1"/>
    <mergeCell ref="Z1:AF1"/>
  </mergeCells>
  <printOptions/>
  <pageMargins left="0.75" right="0.75" top="1" bottom="1" header="0.492125985" footer="0.492125985"/>
  <pageSetup orientation="portrait" paperSize="9" r:id="rId3"/>
  <ignoredErrors>
    <ignoredError sqref="B23:C23 AF2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1">
      <selection activeCell="L7" sqref="L7"/>
    </sheetView>
  </sheetViews>
  <sheetFormatPr defaultColWidth="9.140625" defaultRowHeight="12.75"/>
  <cols>
    <col min="1" max="1" width="3.28125" style="0" customWidth="1"/>
    <col min="2" max="2" width="36.00390625" style="0" customWidth="1"/>
    <col min="3" max="7" width="6.7109375" style="0" customWidth="1"/>
    <col min="8" max="8" width="6.140625" style="0" customWidth="1"/>
    <col min="9" max="9" width="2.8515625" style="0" customWidth="1"/>
  </cols>
  <sheetData>
    <row r="1" ht="12.75">
      <c r="B1" t="s">
        <v>26</v>
      </c>
    </row>
    <row r="2" ht="12.75">
      <c r="B2" t="s">
        <v>27</v>
      </c>
    </row>
    <row r="3" ht="12.75">
      <c r="L3" t="s">
        <v>33</v>
      </c>
    </row>
    <row r="5" spans="5:12" ht="12.75">
      <c r="E5" t="s">
        <v>25</v>
      </c>
      <c r="K5" t="s">
        <v>31</v>
      </c>
      <c r="L5" t="s">
        <v>32</v>
      </c>
    </row>
    <row r="6" spans="1:12" ht="12.75">
      <c r="A6" s="27" t="s">
        <v>28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/>
      <c r="L6" t="s">
        <v>30</v>
      </c>
    </row>
    <row r="7" spans="1:12" ht="12.75">
      <c r="A7" s="15">
        <v>3</v>
      </c>
      <c r="B7" s="14" t="s">
        <v>5</v>
      </c>
      <c r="C7" s="16">
        <v>1.3</v>
      </c>
      <c r="D7" s="17">
        <v>1.2</v>
      </c>
      <c r="E7" s="17">
        <v>1</v>
      </c>
      <c r="F7" s="17">
        <v>1</v>
      </c>
      <c r="G7" s="18">
        <v>0</v>
      </c>
      <c r="H7" s="25">
        <f aca="true" t="shared" si="0" ref="H7:H23">SUM(C7:G7)</f>
        <v>4.5</v>
      </c>
      <c r="I7" s="4">
        <v>1</v>
      </c>
      <c r="K7">
        <f>C7*D7</f>
        <v>1.56</v>
      </c>
      <c r="L7">
        <f>C7*C7</f>
        <v>1.6900000000000002</v>
      </c>
    </row>
    <row r="8" spans="1:12" ht="12.75">
      <c r="A8" s="15">
        <v>6</v>
      </c>
      <c r="B8" s="14" t="s">
        <v>6</v>
      </c>
      <c r="C8" s="19">
        <v>1</v>
      </c>
      <c r="D8" s="20">
        <v>1.2</v>
      </c>
      <c r="E8" s="20">
        <v>2</v>
      </c>
      <c r="F8" s="20">
        <v>1.5</v>
      </c>
      <c r="G8" s="21">
        <v>2</v>
      </c>
      <c r="H8" s="25">
        <f t="shared" si="0"/>
        <v>7.7</v>
      </c>
      <c r="I8" s="4">
        <v>2</v>
      </c>
      <c r="K8">
        <f aca="true" t="shared" si="1" ref="K8:K25">C8*D8</f>
        <v>1.2</v>
      </c>
      <c r="L8">
        <f aca="true" t="shared" si="2" ref="L8:L25">C8*C8</f>
        <v>1</v>
      </c>
    </row>
    <row r="9" spans="1:12" ht="12.75">
      <c r="A9" s="15">
        <v>16</v>
      </c>
      <c r="B9" s="14" t="s">
        <v>7</v>
      </c>
      <c r="C9" s="19">
        <v>1.5</v>
      </c>
      <c r="D9" s="20">
        <v>2</v>
      </c>
      <c r="E9" s="20">
        <v>1.5</v>
      </c>
      <c r="F9" s="20">
        <v>1.5</v>
      </c>
      <c r="G9" s="21">
        <v>1.8</v>
      </c>
      <c r="H9" s="25">
        <f t="shared" si="0"/>
        <v>8.3</v>
      </c>
      <c r="I9" s="4">
        <v>3</v>
      </c>
      <c r="K9">
        <f t="shared" si="1"/>
        <v>3</v>
      </c>
      <c r="L9">
        <f t="shared" si="2"/>
        <v>2.25</v>
      </c>
    </row>
    <row r="10" spans="1:12" ht="12.75">
      <c r="A10" s="15">
        <v>15</v>
      </c>
      <c r="B10" s="14" t="s">
        <v>8</v>
      </c>
      <c r="C10" s="19">
        <v>1.8</v>
      </c>
      <c r="D10" s="20">
        <v>2</v>
      </c>
      <c r="E10" s="20">
        <v>1.8</v>
      </c>
      <c r="F10" s="20">
        <v>2</v>
      </c>
      <c r="G10" s="21">
        <v>2</v>
      </c>
      <c r="H10" s="25">
        <f t="shared" si="0"/>
        <v>9.6</v>
      </c>
      <c r="I10" s="4">
        <v>4</v>
      </c>
      <c r="K10">
        <f t="shared" si="1"/>
        <v>3.6</v>
      </c>
      <c r="L10">
        <f t="shared" si="2"/>
        <v>3.24</v>
      </c>
    </row>
    <row r="11" spans="1:12" ht="12.75">
      <c r="A11" s="15">
        <v>18</v>
      </c>
      <c r="B11" s="14" t="s">
        <v>9</v>
      </c>
      <c r="C11" s="19">
        <v>1.8</v>
      </c>
      <c r="D11" s="20">
        <v>1</v>
      </c>
      <c r="E11" s="20">
        <v>1.8</v>
      </c>
      <c r="F11" s="20">
        <v>1.5</v>
      </c>
      <c r="G11" s="21">
        <v>2</v>
      </c>
      <c r="H11" s="25">
        <f t="shared" si="0"/>
        <v>8.1</v>
      </c>
      <c r="I11" s="4">
        <v>5</v>
      </c>
      <c r="K11">
        <f t="shared" si="1"/>
        <v>1.8</v>
      </c>
      <c r="L11">
        <f t="shared" si="2"/>
        <v>3.24</v>
      </c>
    </row>
    <row r="12" spans="1:12" ht="12.75">
      <c r="A12" s="15">
        <v>2</v>
      </c>
      <c r="B12" s="14" t="s">
        <v>10</v>
      </c>
      <c r="C12" s="19">
        <v>1.5</v>
      </c>
      <c r="D12" s="20">
        <v>1.7</v>
      </c>
      <c r="E12" s="20">
        <v>1.3</v>
      </c>
      <c r="F12" s="20">
        <v>2</v>
      </c>
      <c r="G12" s="21">
        <v>1.1</v>
      </c>
      <c r="H12" s="25">
        <f t="shared" si="0"/>
        <v>7.6</v>
      </c>
      <c r="I12" s="4">
        <v>6</v>
      </c>
      <c r="K12">
        <f t="shared" si="1"/>
        <v>2.55</v>
      </c>
      <c r="L12">
        <f t="shared" si="2"/>
        <v>2.25</v>
      </c>
    </row>
    <row r="13" spans="1:12" ht="12.75">
      <c r="A13" s="15">
        <v>8</v>
      </c>
      <c r="B13" s="14" t="s">
        <v>11</v>
      </c>
      <c r="C13" s="19">
        <v>2</v>
      </c>
      <c r="D13" s="20">
        <v>0.5</v>
      </c>
      <c r="E13" s="20">
        <v>1.7</v>
      </c>
      <c r="F13" s="20">
        <v>2</v>
      </c>
      <c r="G13" s="21">
        <v>1.8</v>
      </c>
      <c r="H13" s="25">
        <f t="shared" si="0"/>
        <v>8</v>
      </c>
      <c r="I13" s="4">
        <v>7</v>
      </c>
      <c r="K13">
        <f t="shared" si="1"/>
        <v>1</v>
      </c>
      <c r="L13">
        <f t="shared" si="2"/>
        <v>4</v>
      </c>
    </row>
    <row r="14" spans="1:12" ht="12.75">
      <c r="A14" s="15">
        <v>14</v>
      </c>
      <c r="B14" s="14" t="s">
        <v>12</v>
      </c>
      <c r="C14" s="19">
        <v>1.5</v>
      </c>
      <c r="D14" s="20">
        <v>1.5</v>
      </c>
      <c r="E14" s="20">
        <v>1.7</v>
      </c>
      <c r="F14" s="20">
        <v>1</v>
      </c>
      <c r="G14" s="21">
        <v>2</v>
      </c>
      <c r="H14" s="25">
        <f t="shared" si="0"/>
        <v>7.7</v>
      </c>
      <c r="I14" s="4">
        <v>8</v>
      </c>
      <c r="K14">
        <f t="shared" si="1"/>
        <v>2.25</v>
      </c>
      <c r="L14">
        <f t="shared" si="2"/>
        <v>2.25</v>
      </c>
    </row>
    <row r="15" spans="1:12" ht="12.75">
      <c r="A15" s="15">
        <v>5</v>
      </c>
      <c r="B15" s="14" t="s">
        <v>13</v>
      </c>
      <c r="C15" s="19">
        <v>2</v>
      </c>
      <c r="D15" s="20">
        <v>2</v>
      </c>
      <c r="E15" s="20">
        <v>1</v>
      </c>
      <c r="F15" s="20">
        <v>2</v>
      </c>
      <c r="G15" s="21">
        <v>2</v>
      </c>
      <c r="H15" s="25">
        <f t="shared" si="0"/>
        <v>9</v>
      </c>
      <c r="I15" s="4">
        <v>9</v>
      </c>
      <c r="K15">
        <f t="shared" si="1"/>
        <v>4</v>
      </c>
      <c r="L15">
        <f t="shared" si="2"/>
        <v>4</v>
      </c>
    </row>
    <row r="16" spans="1:12" ht="12.75">
      <c r="A16" s="15">
        <v>1</v>
      </c>
      <c r="B16" s="14" t="s">
        <v>14</v>
      </c>
      <c r="C16" s="19">
        <v>1.1</v>
      </c>
      <c r="D16" s="20">
        <v>1</v>
      </c>
      <c r="E16" s="20">
        <v>1</v>
      </c>
      <c r="F16" s="20">
        <v>0.5</v>
      </c>
      <c r="G16" s="21">
        <v>0.5</v>
      </c>
      <c r="H16" s="25">
        <f t="shared" si="0"/>
        <v>4.1</v>
      </c>
      <c r="I16" s="4">
        <v>10</v>
      </c>
      <c r="K16">
        <f t="shared" si="1"/>
        <v>1.1</v>
      </c>
      <c r="L16">
        <f t="shared" si="2"/>
        <v>1.2100000000000002</v>
      </c>
    </row>
    <row r="17" spans="1:12" ht="12.75">
      <c r="A17" s="15">
        <v>17</v>
      </c>
      <c r="B17" s="14" t="s">
        <v>15</v>
      </c>
      <c r="C17" s="19">
        <v>1.7</v>
      </c>
      <c r="D17" s="20">
        <v>2</v>
      </c>
      <c r="E17" s="20">
        <v>1.8</v>
      </c>
      <c r="F17" s="20">
        <v>1</v>
      </c>
      <c r="G17" s="21">
        <v>2</v>
      </c>
      <c r="H17" s="25">
        <f t="shared" si="0"/>
        <v>8.5</v>
      </c>
      <c r="I17" s="4">
        <v>11</v>
      </c>
      <c r="K17">
        <f t="shared" si="1"/>
        <v>3.4</v>
      </c>
      <c r="L17">
        <f t="shared" si="2"/>
        <v>2.8899999999999997</v>
      </c>
    </row>
    <row r="18" spans="1:12" ht="12.75">
      <c r="A18" s="15">
        <v>10</v>
      </c>
      <c r="B18" s="14" t="s">
        <v>16</v>
      </c>
      <c r="C18" s="19">
        <v>1</v>
      </c>
      <c r="D18" s="20">
        <v>0.5</v>
      </c>
      <c r="E18" s="20">
        <v>1.2</v>
      </c>
      <c r="F18" s="20">
        <v>0.8</v>
      </c>
      <c r="G18" s="21">
        <v>1.2</v>
      </c>
      <c r="H18" s="25">
        <f t="shared" si="0"/>
        <v>4.7</v>
      </c>
      <c r="I18" s="4">
        <v>12</v>
      </c>
      <c r="K18">
        <f t="shared" si="1"/>
        <v>0.5</v>
      </c>
      <c r="L18">
        <f t="shared" si="2"/>
        <v>1</v>
      </c>
    </row>
    <row r="19" spans="1:12" ht="12.75">
      <c r="A19" s="15">
        <v>12</v>
      </c>
      <c r="B19" s="14" t="s">
        <v>17</v>
      </c>
      <c r="C19" s="19">
        <v>1.7</v>
      </c>
      <c r="D19" s="20">
        <v>0.8</v>
      </c>
      <c r="E19" s="20">
        <v>1.2</v>
      </c>
      <c r="F19" s="20">
        <v>0.7</v>
      </c>
      <c r="G19" s="21">
        <v>0.8</v>
      </c>
      <c r="H19" s="25">
        <f t="shared" si="0"/>
        <v>5.2</v>
      </c>
      <c r="I19" s="4">
        <v>13</v>
      </c>
      <c r="K19">
        <f t="shared" si="1"/>
        <v>1.36</v>
      </c>
      <c r="L19">
        <f t="shared" si="2"/>
        <v>2.8899999999999997</v>
      </c>
    </row>
    <row r="20" spans="1:12" ht="12.75">
      <c r="A20" s="15">
        <v>11</v>
      </c>
      <c r="B20" s="14" t="s">
        <v>18</v>
      </c>
      <c r="C20" s="19">
        <v>1.2</v>
      </c>
      <c r="D20" s="20">
        <v>1</v>
      </c>
      <c r="E20" s="20">
        <v>0.9</v>
      </c>
      <c r="F20" s="20">
        <v>0.8</v>
      </c>
      <c r="G20" s="21">
        <v>1.2</v>
      </c>
      <c r="H20" s="25">
        <f t="shared" si="0"/>
        <v>5.1000000000000005</v>
      </c>
      <c r="I20" s="4">
        <v>14</v>
      </c>
      <c r="K20">
        <f t="shared" si="1"/>
        <v>1.2</v>
      </c>
      <c r="L20">
        <f t="shared" si="2"/>
        <v>1.44</v>
      </c>
    </row>
    <row r="21" spans="1:12" ht="12.75">
      <c r="A21" s="15">
        <v>9</v>
      </c>
      <c r="B21" s="14" t="s">
        <v>19</v>
      </c>
      <c r="C21" s="19">
        <v>1.3</v>
      </c>
      <c r="D21" s="20">
        <v>1.7</v>
      </c>
      <c r="E21" s="20">
        <v>1.2</v>
      </c>
      <c r="F21" s="20">
        <v>1</v>
      </c>
      <c r="G21" s="21">
        <v>1.2</v>
      </c>
      <c r="H21" s="25">
        <f t="shared" si="0"/>
        <v>6.4</v>
      </c>
      <c r="I21" s="4">
        <v>15</v>
      </c>
      <c r="K21">
        <f t="shared" si="1"/>
        <v>2.21</v>
      </c>
      <c r="L21">
        <f t="shared" si="2"/>
        <v>1.6900000000000002</v>
      </c>
    </row>
    <row r="22" spans="1:12" ht="12.75">
      <c r="A22" s="15">
        <v>7</v>
      </c>
      <c r="B22" s="14" t="s">
        <v>20</v>
      </c>
      <c r="C22" s="19">
        <v>1.7</v>
      </c>
      <c r="D22" s="20">
        <v>1.5</v>
      </c>
      <c r="E22" s="20">
        <v>1</v>
      </c>
      <c r="F22" s="20">
        <v>1.8</v>
      </c>
      <c r="G22" s="21">
        <v>1.2</v>
      </c>
      <c r="H22" s="25">
        <f t="shared" si="0"/>
        <v>7.2</v>
      </c>
      <c r="I22" s="4">
        <v>16</v>
      </c>
      <c r="K22">
        <f t="shared" si="1"/>
        <v>2.55</v>
      </c>
      <c r="L22">
        <f t="shared" si="2"/>
        <v>2.8899999999999997</v>
      </c>
    </row>
    <row r="23" spans="1:12" ht="12.75">
      <c r="A23" s="15">
        <v>4</v>
      </c>
      <c r="B23" s="14" t="s">
        <v>21</v>
      </c>
      <c r="C23" s="19">
        <v>1.5</v>
      </c>
      <c r="D23" s="20">
        <v>1</v>
      </c>
      <c r="E23" s="20">
        <v>0.8</v>
      </c>
      <c r="F23" s="20">
        <v>1.3</v>
      </c>
      <c r="G23" s="21">
        <v>1</v>
      </c>
      <c r="H23" s="25">
        <f t="shared" si="0"/>
        <v>5.6</v>
      </c>
      <c r="I23" s="4">
        <v>17</v>
      </c>
      <c r="K23">
        <f t="shared" si="1"/>
        <v>1.5</v>
      </c>
      <c r="L23">
        <f t="shared" si="2"/>
        <v>2.25</v>
      </c>
    </row>
    <row r="24" spans="1:12" ht="12.75">
      <c r="A24" s="15" t="s">
        <v>29</v>
      </c>
      <c r="B24" s="14" t="s">
        <v>22</v>
      </c>
      <c r="C24" s="19" t="s">
        <v>29</v>
      </c>
      <c r="D24" s="20" t="s">
        <v>29</v>
      </c>
      <c r="E24" s="20" t="s">
        <v>29</v>
      </c>
      <c r="F24" s="20" t="s">
        <v>29</v>
      </c>
      <c r="G24" s="21" t="s">
        <v>29</v>
      </c>
      <c r="H24" s="25" t="s">
        <v>29</v>
      </c>
      <c r="I24" s="4">
        <v>18</v>
      </c>
      <c r="K24" t="s">
        <v>29</v>
      </c>
      <c r="L24" t="s">
        <v>29</v>
      </c>
    </row>
    <row r="25" spans="1:12" ht="12.75">
      <c r="A25" s="15">
        <v>13</v>
      </c>
      <c r="B25" s="14" t="s">
        <v>23</v>
      </c>
      <c r="C25" s="22">
        <v>1.9</v>
      </c>
      <c r="D25" s="23">
        <v>2</v>
      </c>
      <c r="E25" s="23">
        <v>0.8</v>
      </c>
      <c r="F25" s="23">
        <v>1.2</v>
      </c>
      <c r="G25" s="24">
        <v>1.3</v>
      </c>
      <c r="H25" s="25">
        <f>SUM(C25:G25)</f>
        <v>7.2</v>
      </c>
      <c r="I25" s="4">
        <v>19</v>
      </c>
      <c r="K25">
        <f t="shared" si="1"/>
        <v>3.8</v>
      </c>
      <c r="L25">
        <f t="shared" si="2"/>
        <v>3.61</v>
      </c>
    </row>
    <row r="26" spans="3:8" ht="12.75">
      <c r="C26" s="20"/>
      <c r="D26" s="20"/>
      <c r="E26" s="20"/>
      <c r="F26" s="20"/>
      <c r="G26" s="20"/>
      <c r="H26" s="25"/>
    </row>
    <row r="27" spans="2:12" ht="12.75">
      <c r="B27" s="7" t="s">
        <v>24</v>
      </c>
      <c r="C27" s="26">
        <f>SUM(C7:C25)</f>
        <v>27.499999999999996</v>
      </c>
      <c r="D27" s="26">
        <f>SUM(D7:D25)</f>
        <v>24.6</v>
      </c>
      <c r="E27" s="26">
        <f>SUM(E7:E25)</f>
        <v>23.699999999999996</v>
      </c>
      <c r="F27" s="26">
        <f>SUM(F7:F25)</f>
        <v>23.6</v>
      </c>
      <c r="G27" s="26">
        <f>SUM(G7:G25)</f>
        <v>25.1</v>
      </c>
      <c r="H27" s="10"/>
      <c r="K27">
        <f>AVERAGE(K7:K25)</f>
        <v>2.143333333333333</v>
      </c>
      <c r="L27">
        <f>AVERAGE(L7:L25)</f>
        <v>2.432777777777778</v>
      </c>
    </row>
    <row r="28" spans="3:7" ht="12.75">
      <c r="C28" s="28">
        <f>C27/18</f>
        <v>1.5277777777777777</v>
      </c>
      <c r="D28" s="28">
        <f>D27/18</f>
        <v>1.3666666666666667</v>
      </c>
      <c r="E28" s="28">
        <f>E27/18</f>
        <v>1.3166666666666664</v>
      </c>
      <c r="F28" s="28">
        <f>F27/18</f>
        <v>1.3111111111111111</v>
      </c>
      <c r="G28" s="28">
        <f>G27/18</f>
        <v>1.3944444444444446</v>
      </c>
    </row>
    <row r="29" spans="3:8" ht="12.75">
      <c r="C29" s="2">
        <v>2</v>
      </c>
      <c r="D29" s="2">
        <v>2</v>
      </c>
      <c r="E29" s="2">
        <v>2</v>
      </c>
      <c r="F29" s="2">
        <v>2</v>
      </c>
      <c r="G29" s="2">
        <v>2</v>
      </c>
      <c r="H29" s="1"/>
    </row>
  </sheetData>
  <printOptions/>
  <pageMargins left="0.75" right="0.75" top="1" bottom="1" header="0.492125985" footer="0.49212598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7" width="6.7109375" style="0" customWidth="1"/>
    <col min="8" max="8" width="6.140625" style="0" customWidth="1"/>
    <col min="9" max="9" width="2.8515625" style="0" customWidth="1"/>
    <col min="10" max="10" width="3.28125" style="0" customWidth="1"/>
    <col min="11" max="11" width="4.57421875" style="0" customWidth="1"/>
    <col min="12" max="16" width="6.7109375" style="0" customWidth="1"/>
    <col min="17" max="17" width="5.28125" style="0" customWidth="1"/>
    <col min="18" max="18" width="6.7109375" style="0" customWidth="1"/>
    <col min="19" max="19" width="2.00390625" style="0" customWidth="1"/>
    <col min="20" max="20" width="6.28125" style="0" customWidth="1"/>
    <col min="21" max="21" width="1.57421875" style="0" customWidth="1"/>
    <col min="22" max="22" width="5.7109375" style="0" customWidth="1"/>
    <col min="23" max="23" width="2.140625" style="0" customWidth="1"/>
    <col min="24" max="24" width="6.140625" style="0" customWidth="1"/>
  </cols>
  <sheetData>
    <row r="1" ht="12.75">
      <c r="B1" t="s">
        <v>26</v>
      </c>
    </row>
    <row r="2" ht="12.75">
      <c r="B2" t="s">
        <v>27</v>
      </c>
    </row>
    <row r="3" ht="15" customHeight="1"/>
    <row r="4" spans="11:22" ht="15" customHeight="1">
      <c r="K4" s="47"/>
      <c r="L4" s="56" t="s">
        <v>40</v>
      </c>
      <c r="M4" s="56"/>
      <c r="N4" s="56"/>
      <c r="O4" s="56"/>
      <c r="P4" s="56"/>
      <c r="T4" s="54" t="s">
        <v>41</v>
      </c>
      <c r="U4" s="54"/>
      <c r="V4" s="54"/>
    </row>
    <row r="5" spans="5:24" ht="15" customHeight="1">
      <c r="E5" t="s">
        <v>25</v>
      </c>
      <c r="T5" s="54" t="s">
        <v>46</v>
      </c>
      <c r="U5" s="54"/>
      <c r="V5" s="54"/>
      <c r="X5" s="46" t="s">
        <v>47</v>
      </c>
    </row>
    <row r="6" spans="1:22" ht="15" customHeight="1">
      <c r="A6" s="27" t="s">
        <v>28</v>
      </c>
      <c r="C6" s="12" t="s">
        <v>30</v>
      </c>
      <c r="D6" s="12" t="s">
        <v>42</v>
      </c>
      <c r="E6" s="12" t="s">
        <v>43</v>
      </c>
      <c r="F6" s="12" t="s">
        <v>44</v>
      </c>
      <c r="G6" s="12" t="s">
        <v>45</v>
      </c>
      <c r="H6" s="12"/>
      <c r="L6" s="12">
        <v>1</v>
      </c>
      <c r="M6" s="12">
        <v>2</v>
      </c>
      <c r="N6" s="12">
        <v>3</v>
      </c>
      <c r="O6" s="12">
        <v>4</v>
      </c>
      <c r="P6" s="12">
        <v>5</v>
      </c>
      <c r="T6" s="12" t="s">
        <v>30</v>
      </c>
      <c r="V6" s="12" t="s">
        <v>42</v>
      </c>
    </row>
    <row r="7" spans="1:24" ht="15" customHeight="1">
      <c r="A7" s="15">
        <v>3</v>
      </c>
      <c r="B7" s="14" t="s">
        <v>5</v>
      </c>
      <c r="C7" s="16">
        <v>1.3</v>
      </c>
      <c r="D7" s="17">
        <v>1.2</v>
      </c>
      <c r="E7" s="17">
        <v>1</v>
      </c>
      <c r="F7" s="17">
        <v>1</v>
      </c>
      <c r="G7" s="18">
        <v>0</v>
      </c>
      <c r="H7" s="25">
        <f aca="true" t="shared" si="0" ref="H7:H23">SUM(C7:G7)</f>
        <v>4.5</v>
      </c>
      <c r="I7" s="3">
        <v>1</v>
      </c>
      <c r="K7" s="12">
        <v>1</v>
      </c>
      <c r="L7" s="32">
        <f>C29</f>
        <v>0.09867283950617363</v>
      </c>
      <c r="M7" s="36">
        <f>COVAR(C7:C24,D7:D24)</f>
        <v>0.05537037037037037</v>
      </c>
      <c r="N7" s="36">
        <f>COVAR(C7:C24,E7:E24)</f>
        <v>0.010092592592592597</v>
      </c>
      <c r="O7" s="36">
        <f>COVAR(C7:C24,F7:F24)</f>
        <v>0.0880246913580247</v>
      </c>
      <c r="P7" s="37">
        <f>COVAR(C7:C24,G7:G24)</f>
        <v>0.07348765432098765</v>
      </c>
      <c r="Q7" s="55">
        <f>SUM(L7:P7)</f>
        <v>0.3256481481481489</v>
      </c>
      <c r="T7" s="45">
        <f>C7-$C$27</f>
        <v>-0.22777777777777763</v>
      </c>
      <c r="U7" s="20" t="s">
        <v>29</v>
      </c>
      <c r="V7" s="45">
        <f>D7-$D$27</f>
        <v>-0.16666666666666674</v>
      </c>
      <c r="W7" s="20" t="s">
        <v>38</v>
      </c>
      <c r="X7" s="45">
        <f>T7*V7</f>
        <v>0.037962962962962955</v>
      </c>
    </row>
    <row r="8" spans="1:24" ht="15" customHeight="1">
      <c r="A8" s="15">
        <v>6</v>
      </c>
      <c r="B8" s="14" t="s">
        <v>6</v>
      </c>
      <c r="C8" s="19">
        <v>1</v>
      </c>
      <c r="D8" s="20">
        <v>1.2</v>
      </c>
      <c r="E8" s="20">
        <v>2</v>
      </c>
      <c r="F8" s="20">
        <v>1.5</v>
      </c>
      <c r="G8" s="21">
        <v>2</v>
      </c>
      <c r="H8" s="25">
        <f t="shared" si="0"/>
        <v>7.7</v>
      </c>
      <c r="I8" s="3">
        <v>2</v>
      </c>
      <c r="K8" s="12">
        <v>2</v>
      </c>
      <c r="L8" s="38">
        <f>COVAR(D7:D24,C7:C24)</f>
        <v>0.05537037037037037</v>
      </c>
      <c r="M8" s="39">
        <f>D29</f>
        <v>0.2599999999999997</v>
      </c>
      <c r="N8" s="40">
        <f>COVAR(D7:D24,E7:E24)</f>
        <v>0.012222222222222237</v>
      </c>
      <c r="O8" s="40">
        <f>COVAR(D7:D24,F7:F24)</f>
        <v>0.08370370370370371</v>
      </c>
      <c r="P8" s="41">
        <f>COVAR(D7:D24,G7:G24)</f>
        <v>0.1025925925925926</v>
      </c>
      <c r="Q8" s="55">
        <f>SUM(L8:P8)</f>
        <v>0.5138888888888886</v>
      </c>
      <c r="T8" s="45">
        <f aca="true" t="shared" si="1" ref="T8:T24">C8-$C$27</f>
        <v>-0.5277777777777777</v>
      </c>
      <c r="U8" s="20" t="s">
        <v>29</v>
      </c>
      <c r="V8" s="45">
        <f aca="true" t="shared" si="2" ref="V8:V24">D8-$D$27</f>
        <v>-0.16666666666666674</v>
      </c>
      <c r="W8" s="20" t="s">
        <v>38</v>
      </c>
      <c r="X8" s="45">
        <f aca="true" t="shared" si="3" ref="X8:X24">T8*V8</f>
        <v>0.08796296296296298</v>
      </c>
    </row>
    <row r="9" spans="1:24" ht="15" customHeight="1">
      <c r="A9" s="15">
        <v>16</v>
      </c>
      <c r="B9" s="14" t="s">
        <v>7</v>
      </c>
      <c r="C9" s="19">
        <v>1.5</v>
      </c>
      <c r="D9" s="20">
        <v>2</v>
      </c>
      <c r="E9" s="20">
        <v>1.5</v>
      </c>
      <c r="F9" s="20">
        <v>1.5</v>
      </c>
      <c r="G9" s="21">
        <v>1.8</v>
      </c>
      <c r="H9" s="25">
        <f t="shared" si="0"/>
        <v>8.3</v>
      </c>
      <c r="I9" s="3">
        <v>3</v>
      </c>
      <c r="K9" s="12">
        <v>3</v>
      </c>
      <c r="L9" s="38">
        <f>COVAR(E7:E24,C7:C24)</f>
        <v>0.010092592592592597</v>
      </c>
      <c r="M9" s="40">
        <f>COVAR(E7:E24,D7:D24)</f>
        <v>0.012222222222222237</v>
      </c>
      <c r="N9" s="39">
        <f>E29</f>
        <v>0.14694444444444518</v>
      </c>
      <c r="O9" s="40">
        <f>COVAR(E7:E24,F7:F24)</f>
        <v>0.055370370370370375</v>
      </c>
      <c r="P9" s="41">
        <f>COVAR(E7:E24,G7:G24)</f>
        <v>0.15564814814814815</v>
      </c>
      <c r="Q9" s="55">
        <f>SUM(L9:P9)</f>
        <v>0.38027777777777855</v>
      </c>
      <c r="T9" s="45">
        <f t="shared" si="1"/>
        <v>-0.02777777777777768</v>
      </c>
      <c r="U9" s="20" t="s">
        <v>29</v>
      </c>
      <c r="V9" s="45">
        <f t="shared" si="2"/>
        <v>0.6333333333333333</v>
      </c>
      <c r="W9" s="20" t="s">
        <v>38</v>
      </c>
      <c r="X9" s="45">
        <f t="shared" si="3"/>
        <v>-0.017592592592592528</v>
      </c>
    </row>
    <row r="10" spans="1:24" ht="15" customHeight="1">
      <c r="A10" s="15">
        <v>15</v>
      </c>
      <c r="B10" s="14" t="s">
        <v>8</v>
      </c>
      <c r="C10" s="19">
        <v>1.8</v>
      </c>
      <c r="D10" s="20">
        <v>2</v>
      </c>
      <c r="E10" s="20">
        <v>1.8</v>
      </c>
      <c r="F10" s="20">
        <v>2</v>
      </c>
      <c r="G10" s="21">
        <v>2</v>
      </c>
      <c r="H10" s="25">
        <f t="shared" si="0"/>
        <v>9.6</v>
      </c>
      <c r="I10" s="3">
        <v>4</v>
      </c>
      <c r="K10" s="12">
        <v>4</v>
      </c>
      <c r="L10" s="38">
        <f>COVAR(F7:F24,C7:C24)</f>
        <v>0.0880246913580247</v>
      </c>
      <c r="M10" s="40">
        <f>COVAR(F7:F24,D7:D24)</f>
        <v>0.08370370370370371</v>
      </c>
      <c r="N10" s="40">
        <f>COVAR(F7:F24,E7:E24)</f>
        <v>0.055370370370370375</v>
      </c>
      <c r="O10" s="39">
        <f>F29</f>
        <v>0.23320987654320935</v>
      </c>
      <c r="P10" s="41">
        <f>COVAR(F7:F24,G7:G24)</f>
        <v>0.14117283950617282</v>
      </c>
      <c r="Q10" s="55">
        <f>SUM(L10:P10)</f>
        <v>0.601481481481481</v>
      </c>
      <c r="T10" s="45">
        <f t="shared" si="1"/>
        <v>0.27222222222222237</v>
      </c>
      <c r="U10" s="20" t="s">
        <v>29</v>
      </c>
      <c r="V10" s="45">
        <f t="shared" si="2"/>
        <v>0.6333333333333333</v>
      </c>
      <c r="W10" s="20" t="s">
        <v>38</v>
      </c>
      <c r="X10" s="45">
        <f t="shared" si="3"/>
        <v>0.17240740740740748</v>
      </c>
    </row>
    <row r="11" spans="1:24" ht="15" customHeight="1">
      <c r="A11" s="15">
        <v>18</v>
      </c>
      <c r="B11" s="14" t="s">
        <v>9</v>
      </c>
      <c r="C11" s="19">
        <v>1.8</v>
      </c>
      <c r="D11" s="20">
        <v>1</v>
      </c>
      <c r="E11" s="20">
        <v>1.8</v>
      </c>
      <c r="F11" s="20">
        <v>1.5</v>
      </c>
      <c r="G11" s="21">
        <v>2</v>
      </c>
      <c r="H11" s="25">
        <f t="shared" si="0"/>
        <v>8.1</v>
      </c>
      <c r="I11" s="3">
        <v>5</v>
      </c>
      <c r="K11" s="12">
        <v>5</v>
      </c>
      <c r="L11" s="42">
        <f>COVAR(G7:G24,C7:C24)</f>
        <v>0.07348765432098765</v>
      </c>
      <c r="M11" s="43">
        <f>COVAR(G7:G24,D7:D24)</f>
        <v>0.1025925925925926</v>
      </c>
      <c r="N11" s="43">
        <f>COVAR(G7:G24,E7:E24)</f>
        <v>0.15564814814814815</v>
      </c>
      <c r="O11" s="43">
        <f>COVAR(G7:G24,F7:F24)</f>
        <v>0.14117283950617282</v>
      </c>
      <c r="P11" s="44">
        <f>G29</f>
        <v>0.334969135802468</v>
      </c>
      <c r="Q11" s="55">
        <f>SUM(L11:P11)</f>
        <v>0.8078703703703692</v>
      </c>
      <c r="T11" s="45">
        <f t="shared" si="1"/>
        <v>0.27222222222222237</v>
      </c>
      <c r="U11" s="20" t="s">
        <v>29</v>
      </c>
      <c r="V11" s="45">
        <f t="shared" si="2"/>
        <v>-0.3666666666666667</v>
      </c>
      <c r="W11" s="20" t="s">
        <v>38</v>
      </c>
      <c r="X11" s="45">
        <f t="shared" si="3"/>
        <v>-0.09981481481481487</v>
      </c>
    </row>
    <row r="12" spans="1:24" ht="15" customHeight="1">
      <c r="A12" s="15">
        <v>2</v>
      </c>
      <c r="B12" s="14" t="s">
        <v>10</v>
      </c>
      <c r="C12" s="19">
        <v>1.5</v>
      </c>
      <c r="D12" s="20">
        <v>1.7</v>
      </c>
      <c r="E12" s="20">
        <v>1.3</v>
      </c>
      <c r="F12" s="20">
        <v>2</v>
      </c>
      <c r="G12" s="21">
        <v>1.1</v>
      </c>
      <c r="H12" s="25">
        <f t="shared" si="0"/>
        <v>7.6</v>
      </c>
      <c r="I12" s="3">
        <v>6</v>
      </c>
      <c r="L12" s="55">
        <f>SUM(L7:L11)</f>
        <v>0.3256481481481489</v>
      </c>
      <c r="M12" s="55">
        <f>SUM(M7:M11)</f>
        <v>0.5138888888888886</v>
      </c>
      <c r="N12" s="55">
        <f>SUM(N7:N11)</f>
        <v>0.38027777777777855</v>
      </c>
      <c r="O12" s="55">
        <f>SUM(O7:O11)</f>
        <v>0.601481481481481</v>
      </c>
      <c r="P12" s="55">
        <f>SUM(P7:P11)</f>
        <v>0.8078703703703692</v>
      </c>
      <c r="Q12" s="49">
        <f>SUM(Q7:Q11)</f>
        <v>2.6291666666666664</v>
      </c>
      <c r="T12" s="45">
        <f t="shared" si="1"/>
        <v>-0.02777777777777768</v>
      </c>
      <c r="U12" s="20" t="s">
        <v>29</v>
      </c>
      <c r="V12" s="45">
        <f t="shared" si="2"/>
        <v>0.33333333333333326</v>
      </c>
      <c r="W12" s="20" t="s">
        <v>38</v>
      </c>
      <c r="X12" s="45">
        <f t="shared" si="3"/>
        <v>-0.009259259259259224</v>
      </c>
    </row>
    <row r="13" spans="1:24" ht="15" customHeight="1">
      <c r="A13" s="15">
        <v>8</v>
      </c>
      <c r="B13" s="14" t="s">
        <v>11</v>
      </c>
      <c r="C13" s="19">
        <v>2</v>
      </c>
      <c r="D13" s="20">
        <v>0.5</v>
      </c>
      <c r="E13" s="20">
        <v>1.7</v>
      </c>
      <c r="F13" s="20">
        <v>2</v>
      </c>
      <c r="G13" s="21">
        <v>1.8</v>
      </c>
      <c r="H13" s="25">
        <f t="shared" si="0"/>
        <v>8</v>
      </c>
      <c r="I13" s="3">
        <v>7</v>
      </c>
      <c r="Q13" s="40"/>
      <c r="T13" s="45">
        <f t="shared" si="1"/>
        <v>0.4722222222222223</v>
      </c>
      <c r="U13" s="20" t="s">
        <v>29</v>
      </c>
      <c r="V13" s="45">
        <f t="shared" si="2"/>
        <v>-0.8666666666666667</v>
      </c>
      <c r="W13" s="20" t="s">
        <v>38</v>
      </c>
      <c r="X13" s="45">
        <f t="shared" si="3"/>
        <v>-0.4092592592592594</v>
      </c>
    </row>
    <row r="14" spans="1:24" ht="15" customHeight="1">
      <c r="A14" s="15">
        <v>14</v>
      </c>
      <c r="B14" s="14" t="s">
        <v>12</v>
      </c>
      <c r="C14" s="19">
        <v>1.5</v>
      </c>
      <c r="D14" s="20">
        <v>1.5</v>
      </c>
      <c r="E14" s="20">
        <v>1.7</v>
      </c>
      <c r="F14" s="20">
        <v>1</v>
      </c>
      <c r="G14" s="21">
        <v>2</v>
      </c>
      <c r="H14" s="25">
        <f t="shared" si="0"/>
        <v>7.7</v>
      </c>
      <c r="I14" s="3">
        <v>8</v>
      </c>
      <c r="L14" s="40"/>
      <c r="M14" s="40"/>
      <c r="N14" s="40"/>
      <c r="O14" s="40"/>
      <c r="P14" s="40"/>
      <c r="Q14" s="40"/>
      <c r="R14" s="40"/>
      <c r="T14" s="45">
        <f t="shared" si="1"/>
        <v>-0.02777777777777768</v>
      </c>
      <c r="U14" s="20" t="s">
        <v>29</v>
      </c>
      <c r="V14" s="45">
        <f t="shared" si="2"/>
        <v>0.1333333333333333</v>
      </c>
      <c r="W14" s="20" t="s">
        <v>38</v>
      </c>
      <c r="X14" s="45">
        <f t="shared" si="3"/>
        <v>-0.0037037037037036895</v>
      </c>
    </row>
    <row r="15" spans="1:24" ht="15" customHeight="1">
      <c r="A15" s="15">
        <v>5</v>
      </c>
      <c r="B15" s="14" t="s">
        <v>13</v>
      </c>
      <c r="C15" s="19">
        <v>2</v>
      </c>
      <c r="D15" s="20">
        <v>2</v>
      </c>
      <c r="E15" s="20">
        <v>1</v>
      </c>
      <c r="F15" s="20">
        <v>2</v>
      </c>
      <c r="G15" s="21">
        <v>2</v>
      </c>
      <c r="H15" s="25">
        <f t="shared" si="0"/>
        <v>9</v>
      </c>
      <c r="I15" s="3">
        <v>9</v>
      </c>
      <c r="T15" s="45">
        <f t="shared" si="1"/>
        <v>0.4722222222222223</v>
      </c>
      <c r="U15" s="20" t="s">
        <v>29</v>
      </c>
      <c r="V15" s="45">
        <f t="shared" si="2"/>
        <v>0.6333333333333333</v>
      </c>
      <c r="W15" s="20" t="s">
        <v>38</v>
      </c>
      <c r="X15" s="45">
        <f t="shared" si="3"/>
        <v>0.2990740740740741</v>
      </c>
    </row>
    <row r="16" spans="1:24" ht="15" customHeight="1">
      <c r="A16" s="15">
        <v>1</v>
      </c>
      <c r="B16" s="14" t="s">
        <v>14</v>
      </c>
      <c r="C16" s="19">
        <v>1.1</v>
      </c>
      <c r="D16" s="20">
        <v>1</v>
      </c>
      <c r="E16" s="20">
        <v>1</v>
      </c>
      <c r="F16" s="20">
        <v>0.5</v>
      </c>
      <c r="G16" s="21">
        <v>0.5</v>
      </c>
      <c r="H16" s="25">
        <f t="shared" si="0"/>
        <v>4.1</v>
      </c>
      <c r="I16" s="3">
        <v>10</v>
      </c>
      <c r="L16" s="39">
        <f>L7+M8+N9+O10+P11</f>
        <v>1.0737962962962957</v>
      </c>
      <c r="M16" s="33"/>
      <c r="N16" s="39">
        <f>M7+N7+O7+P7+N8+O8+P8+O9+P9+P10+L8+L9+M9+L10+M10+N10+L11+M11+N11+O11</f>
        <v>1.5553703703703707</v>
      </c>
      <c r="O16" s="33"/>
      <c r="P16" s="33"/>
      <c r="T16" s="45">
        <f t="shared" si="1"/>
        <v>-0.4277777777777776</v>
      </c>
      <c r="U16" s="20" t="s">
        <v>29</v>
      </c>
      <c r="V16" s="45">
        <f t="shared" si="2"/>
        <v>-0.3666666666666667</v>
      </c>
      <c r="W16" s="20" t="s">
        <v>38</v>
      </c>
      <c r="X16" s="45">
        <f t="shared" si="3"/>
        <v>0.1568518518518518</v>
      </c>
    </row>
    <row r="17" spans="1:24" ht="15" customHeight="1">
      <c r="A17" s="15">
        <v>17</v>
      </c>
      <c r="B17" s="14" t="s">
        <v>34</v>
      </c>
      <c r="C17" s="19">
        <v>1.7</v>
      </c>
      <c r="D17" s="20">
        <v>2</v>
      </c>
      <c r="E17" s="20">
        <v>1.8</v>
      </c>
      <c r="F17" s="20">
        <v>1</v>
      </c>
      <c r="G17" s="21">
        <v>2</v>
      </c>
      <c r="H17" s="25">
        <f t="shared" si="0"/>
        <v>8.5</v>
      </c>
      <c r="I17" s="3">
        <v>11</v>
      </c>
      <c r="L17" s="33"/>
      <c r="M17" s="33"/>
      <c r="N17" s="33"/>
      <c r="O17" s="33"/>
      <c r="P17" s="33"/>
      <c r="T17" s="45">
        <f t="shared" si="1"/>
        <v>0.17222222222222228</v>
      </c>
      <c r="U17" s="20" t="s">
        <v>29</v>
      </c>
      <c r="V17" s="45">
        <f t="shared" si="2"/>
        <v>0.6333333333333333</v>
      </c>
      <c r="W17" s="20" t="s">
        <v>38</v>
      </c>
      <c r="X17" s="45">
        <f t="shared" si="3"/>
        <v>0.1090740740740741</v>
      </c>
    </row>
    <row r="18" spans="1:24" ht="15" customHeight="1">
      <c r="A18" s="15">
        <v>10</v>
      </c>
      <c r="B18" s="14" t="s">
        <v>16</v>
      </c>
      <c r="C18" s="19">
        <v>1</v>
      </c>
      <c r="D18" s="20">
        <v>0.5</v>
      </c>
      <c r="E18" s="20">
        <v>1.2</v>
      </c>
      <c r="F18" s="20">
        <v>0.8</v>
      </c>
      <c r="G18" s="21">
        <v>1.2</v>
      </c>
      <c r="H18" s="25">
        <f t="shared" si="0"/>
        <v>4.7</v>
      </c>
      <c r="I18" s="3">
        <v>12</v>
      </c>
      <c r="L18" s="39">
        <f>L16/$Q$12</f>
        <v>0.4084169748195103</v>
      </c>
      <c r="M18" s="33"/>
      <c r="N18" s="39">
        <f>N16/$Q$12</f>
        <v>0.5915830251804897</v>
      </c>
      <c r="O18" s="33"/>
      <c r="P18" s="33"/>
      <c r="T18" s="45">
        <f t="shared" si="1"/>
        <v>-0.5277777777777777</v>
      </c>
      <c r="U18" s="20" t="s">
        <v>29</v>
      </c>
      <c r="V18" s="45">
        <f t="shared" si="2"/>
        <v>-0.8666666666666667</v>
      </c>
      <c r="W18" s="20" t="s">
        <v>38</v>
      </c>
      <c r="X18" s="45">
        <f t="shared" si="3"/>
        <v>0.4574074074074073</v>
      </c>
    </row>
    <row r="19" spans="1:24" ht="15" customHeight="1">
      <c r="A19" s="15">
        <v>12</v>
      </c>
      <c r="B19" s="14" t="s">
        <v>17</v>
      </c>
      <c r="C19" s="19">
        <v>1.7</v>
      </c>
      <c r="D19" s="20">
        <v>0.8</v>
      </c>
      <c r="E19" s="20">
        <v>1.2</v>
      </c>
      <c r="F19" s="20">
        <v>0.7</v>
      </c>
      <c r="G19" s="21">
        <v>0.8</v>
      </c>
      <c r="H19" s="25">
        <f t="shared" si="0"/>
        <v>5.2</v>
      </c>
      <c r="I19" s="3">
        <v>13</v>
      </c>
      <c r="L19" s="33"/>
      <c r="M19" s="33"/>
      <c r="N19" s="33"/>
      <c r="O19" s="33"/>
      <c r="P19" s="33"/>
      <c r="T19" s="45">
        <f t="shared" si="1"/>
        <v>0.17222222222222228</v>
      </c>
      <c r="U19" s="20" t="s">
        <v>29</v>
      </c>
      <c r="V19" s="45">
        <f t="shared" si="2"/>
        <v>-0.5666666666666667</v>
      </c>
      <c r="W19" s="20" t="s">
        <v>38</v>
      </c>
      <c r="X19" s="45">
        <f t="shared" si="3"/>
        <v>-0.09759259259259262</v>
      </c>
    </row>
    <row r="20" spans="1:24" ht="15" customHeight="1">
      <c r="A20" s="15">
        <v>11</v>
      </c>
      <c r="B20" s="14" t="s">
        <v>18</v>
      </c>
      <c r="C20" s="19">
        <v>1.2</v>
      </c>
      <c r="D20" s="20">
        <v>1</v>
      </c>
      <c r="E20" s="20">
        <v>0.9</v>
      </c>
      <c r="F20" s="20">
        <v>0.8</v>
      </c>
      <c r="G20" s="21">
        <v>1.2</v>
      </c>
      <c r="H20" s="25">
        <f t="shared" si="0"/>
        <v>5.1000000000000005</v>
      </c>
      <c r="I20" s="3">
        <v>14</v>
      </c>
      <c r="L20" s="39">
        <f>1-L18</f>
        <v>0.5915830251804897</v>
      </c>
      <c r="M20" s="33"/>
      <c r="N20" s="33"/>
      <c r="O20" s="33"/>
      <c r="P20" s="33"/>
      <c r="T20" s="45">
        <f t="shared" si="1"/>
        <v>-0.3277777777777777</v>
      </c>
      <c r="U20" s="20" t="s">
        <v>29</v>
      </c>
      <c r="V20" s="45">
        <f t="shared" si="2"/>
        <v>-0.3666666666666667</v>
      </c>
      <c r="W20" s="20" t="s">
        <v>38</v>
      </c>
      <c r="X20" s="45">
        <f t="shared" si="3"/>
        <v>0.12018518518518517</v>
      </c>
    </row>
    <row r="21" spans="1:24" ht="15" customHeight="1">
      <c r="A21" s="15">
        <v>9</v>
      </c>
      <c r="B21" s="14" t="s">
        <v>19</v>
      </c>
      <c r="C21" s="19">
        <v>1.3</v>
      </c>
      <c r="D21" s="20">
        <v>1.7</v>
      </c>
      <c r="E21" s="20">
        <v>1.2</v>
      </c>
      <c r="F21" s="20">
        <v>1</v>
      </c>
      <c r="G21" s="21">
        <v>1.2</v>
      </c>
      <c r="H21" s="25">
        <f t="shared" si="0"/>
        <v>6.4</v>
      </c>
      <c r="I21" s="3">
        <v>15</v>
      </c>
      <c r="T21" s="45">
        <f t="shared" si="1"/>
        <v>-0.22777777777777763</v>
      </c>
      <c r="U21" s="20" t="s">
        <v>29</v>
      </c>
      <c r="V21" s="45">
        <f t="shared" si="2"/>
        <v>0.33333333333333326</v>
      </c>
      <c r="W21" s="20" t="s">
        <v>38</v>
      </c>
      <c r="X21" s="45">
        <f t="shared" si="3"/>
        <v>-0.07592592592592586</v>
      </c>
    </row>
    <row r="22" spans="1:24" ht="15" customHeight="1">
      <c r="A22" s="15">
        <v>7</v>
      </c>
      <c r="B22" s="14" t="s">
        <v>20</v>
      </c>
      <c r="C22" s="19">
        <v>1.7</v>
      </c>
      <c r="D22" s="20">
        <v>1.5</v>
      </c>
      <c r="E22" s="20">
        <v>1</v>
      </c>
      <c r="F22" s="20">
        <v>1.8</v>
      </c>
      <c r="G22" s="21">
        <v>1.2</v>
      </c>
      <c r="H22" s="25">
        <f t="shared" si="0"/>
        <v>7.2</v>
      </c>
      <c r="I22" s="3">
        <v>16</v>
      </c>
      <c r="L22" s="39">
        <f>5/(5-1)</f>
        <v>1.25</v>
      </c>
      <c r="M22" s="28"/>
      <c r="N22" s="28"/>
      <c r="O22" s="28"/>
      <c r="R22" s="28"/>
      <c r="T22" s="45">
        <f t="shared" si="1"/>
        <v>0.17222222222222228</v>
      </c>
      <c r="U22" s="20" t="s">
        <v>29</v>
      </c>
      <c r="V22" s="45">
        <f t="shared" si="2"/>
        <v>0.1333333333333333</v>
      </c>
      <c r="W22" s="20" t="s">
        <v>38</v>
      </c>
      <c r="X22" s="45">
        <f t="shared" si="3"/>
        <v>0.022962962962962966</v>
      </c>
    </row>
    <row r="23" spans="1:24" ht="15" customHeight="1">
      <c r="A23" s="15">
        <v>4</v>
      </c>
      <c r="B23" s="14" t="s">
        <v>21</v>
      </c>
      <c r="C23" s="19">
        <v>1.5</v>
      </c>
      <c r="D23" s="20">
        <v>1</v>
      </c>
      <c r="E23" s="20">
        <v>0.8</v>
      </c>
      <c r="F23" s="20">
        <v>1.3</v>
      </c>
      <c r="G23" s="21">
        <v>1</v>
      </c>
      <c r="H23" s="25">
        <f t="shared" si="0"/>
        <v>5.6</v>
      </c>
      <c r="I23" s="3">
        <v>17</v>
      </c>
      <c r="T23" s="45">
        <f t="shared" si="1"/>
        <v>-0.02777777777777768</v>
      </c>
      <c r="U23" s="20" t="s">
        <v>29</v>
      </c>
      <c r="V23" s="45">
        <f t="shared" si="2"/>
        <v>-0.3666666666666667</v>
      </c>
      <c r="W23" s="20" t="s">
        <v>38</v>
      </c>
      <c r="X23" s="45">
        <f t="shared" si="3"/>
        <v>0.01018518518518515</v>
      </c>
    </row>
    <row r="24" spans="1:24" ht="15" customHeight="1">
      <c r="A24" s="15">
        <v>13</v>
      </c>
      <c r="B24" s="14" t="s">
        <v>35</v>
      </c>
      <c r="C24" s="22">
        <v>1.9</v>
      </c>
      <c r="D24" s="23">
        <v>2</v>
      </c>
      <c r="E24" s="23">
        <v>0.8</v>
      </c>
      <c r="F24" s="23">
        <v>1.2</v>
      </c>
      <c r="G24" s="24">
        <v>1.3</v>
      </c>
      <c r="H24" s="25">
        <f>SUM(C24:G24)</f>
        <v>7.2</v>
      </c>
      <c r="I24" s="3">
        <v>18</v>
      </c>
      <c r="L24" s="57">
        <f>L22*L20</f>
        <v>0.7394787814756121</v>
      </c>
      <c r="T24" s="45">
        <f t="shared" si="1"/>
        <v>0.37222222222222223</v>
      </c>
      <c r="U24" s="20" t="s">
        <v>29</v>
      </c>
      <c r="V24" s="45">
        <f t="shared" si="2"/>
        <v>0.6333333333333333</v>
      </c>
      <c r="W24" s="20" t="s">
        <v>38</v>
      </c>
      <c r="X24" s="45">
        <f t="shared" si="3"/>
        <v>0.23574074074074072</v>
      </c>
    </row>
    <row r="25" spans="3:23" ht="15" customHeight="1">
      <c r="C25" s="20"/>
      <c r="D25" s="20"/>
      <c r="E25" s="20"/>
      <c r="F25" s="20"/>
      <c r="G25" s="20"/>
      <c r="H25" s="25"/>
      <c r="K25" s="53" t="s">
        <v>48</v>
      </c>
      <c r="L25" s="53"/>
      <c r="M25" s="53"/>
      <c r="R25" s="34"/>
      <c r="T25" s="20"/>
      <c r="U25" s="20"/>
      <c r="V25" s="20"/>
      <c r="W25" s="20"/>
    </row>
    <row r="26" spans="2:24" ht="15" customHeight="1">
      <c r="B26" s="7" t="s">
        <v>24</v>
      </c>
      <c r="C26" s="26">
        <f aca="true" t="shared" si="4" ref="C26:H26">SUM(C7:C24)</f>
        <v>27.499999999999996</v>
      </c>
      <c r="D26" s="26">
        <f t="shared" si="4"/>
        <v>24.6</v>
      </c>
      <c r="E26" s="26">
        <f t="shared" si="4"/>
        <v>23.699999999999996</v>
      </c>
      <c r="F26" s="26">
        <f t="shared" si="4"/>
        <v>23.6</v>
      </c>
      <c r="G26" s="26">
        <f t="shared" si="4"/>
        <v>25.1</v>
      </c>
      <c r="H26" s="10">
        <f t="shared" si="4"/>
        <v>124.5</v>
      </c>
      <c r="T26" s="20">
        <f>SUM(T7:T24)</f>
        <v>1.7763568394002505E-15</v>
      </c>
      <c r="U26" s="20"/>
      <c r="V26" s="20">
        <f>SUM(V7:V24)</f>
        <v>0</v>
      </c>
      <c r="W26" s="20"/>
      <c r="X26" s="35">
        <f>AVERAGE(X7:X24)</f>
        <v>0.05537037037037037</v>
      </c>
    </row>
    <row r="27" spans="3:24" ht="15" customHeight="1">
      <c r="C27" s="29">
        <f>C26/18</f>
        <v>1.5277777777777777</v>
      </c>
      <c r="D27" s="29">
        <f>D26/18</f>
        <v>1.3666666666666667</v>
      </c>
      <c r="E27" s="29">
        <f>E26/18</f>
        <v>1.3166666666666664</v>
      </c>
      <c r="F27" s="29">
        <f>F26/18</f>
        <v>1.3111111111111111</v>
      </c>
      <c r="G27" s="29">
        <f>G26/18</f>
        <v>1.3944444444444446</v>
      </c>
      <c r="H27" s="50">
        <f>H26/19</f>
        <v>6.552631578947368</v>
      </c>
      <c r="T27" s="46" t="s">
        <v>39</v>
      </c>
      <c r="V27" s="46" t="s">
        <v>39</v>
      </c>
      <c r="X27" s="46" t="s">
        <v>39</v>
      </c>
    </row>
    <row r="28" spans="3:8" ht="15" customHeight="1" thickBot="1">
      <c r="C28" s="2"/>
      <c r="D28" s="2"/>
      <c r="E28" s="2"/>
      <c r="F28" s="2"/>
      <c r="G28" s="2"/>
      <c r="H28" s="1"/>
    </row>
    <row r="29" spans="2:8" ht="15" customHeight="1" thickBot="1">
      <c r="B29" s="31" t="s">
        <v>36</v>
      </c>
      <c r="C29" s="30">
        <f aca="true" t="shared" si="5" ref="C29:H29">VARP(C7:C24)</f>
        <v>0.09867283950617363</v>
      </c>
      <c r="D29" s="30">
        <f t="shared" si="5"/>
        <v>0.2599999999999997</v>
      </c>
      <c r="E29" s="30">
        <f t="shared" si="5"/>
        <v>0.14694444444444518</v>
      </c>
      <c r="F29" s="30">
        <f t="shared" si="5"/>
        <v>0.23320987654320935</v>
      </c>
      <c r="G29" s="30">
        <f t="shared" si="5"/>
        <v>0.334969135802468</v>
      </c>
      <c r="H29" s="48">
        <f t="shared" si="5"/>
        <v>2.6291666666666678</v>
      </c>
    </row>
    <row r="30" spans="2:3" ht="15" customHeight="1">
      <c r="B30" t="s">
        <v>37</v>
      </c>
      <c r="C30">
        <f>COVAR(C7:C24,D7:D24)</f>
        <v>0.05537037037037037</v>
      </c>
    </row>
    <row r="31" ht="15" customHeight="1"/>
    <row r="32" ht="15" customHeight="1"/>
    <row r="33" ht="15" customHeight="1"/>
    <row r="34" ht="15" customHeight="1"/>
    <row r="35" ht="15" customHeight="1"/>
  </sheetData>
  <mergeCells count="4">
    <mergeCell ref="L4:P4"/>
    <mergeCell ref="T4:V4"/>
    <mergeCell ref="T5:V5"/>
    <mergeCell ref="K25:M25"/>
  </mergeCells>
  <conditionalFormatting sqref="T7:T24 V7:V24 X7:X24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492125985" footer="0.492125985"/>
  <pageSetup orientation="portrait" paperSize="9" r:id="rId3"/>
  <ignoredErrors>
    <ignoredError sqref="L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Cilio Rosa Ziviani</dc:creator>
  <cp:keywords/>
  <dc:description/>
  <cp:lastModifiedBy>Cilio Rosa Ziviani</cp:lastModifiedBy>
  <dcterms:created xsi:type="dcterms:W3CDTF">2007-11-19T17:44:01Z</dcterms:created>
  <dcterms:modified xsi:type="dcterms:W3CDTF">2007-11-28T20:16:15Z</dcterms:modified>
  <cp:category/>
  <cp:version/>
  <cp:contentType/>
  <cp:contentStatus/>
</cp:coreProperties>
</file>