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150" windowWidth="15360" windowHeight="7545" activeTab="0"/>
  </bookViews>
  <sheets>
    <sheet name="Prova" sheetId="1" r:id="rId1"/>
    <sheet name="CovQ1Q2-Q2Q1" sheetId="2" r:id="rId2"/>
    <sheet name="CovQ1Q3-Q3Q1" sheetId="3" r:id="rId3"/>
    <sheet name="CovQ1Q4-Q4Q1" sheetId="4" r:id="rId4"/>
    <sheet name="CovQ1Q5-Q5Q1" sheetId="5" r:id="rId5"/>
    <sheet name="CovQ2Q3-Q3Q2" sheetId="6" r:id="rId6"/>
    <sheet name="CovQ2Q4-Q4Q2" sheetId="7" r:id="rId7"/>
    <sheet name="CovQ2Q5-Q5Q2" sheetId="8" r:id="rId8"/>
    <sheet name="CovQ3Q4-Q4Q3" sheetId="9" r:id="rId9"/>
    <sheet name="CovQ3Q5-Q5Q3" sheetId="10" r:id="rId10"/>
    <sheet name="CovQ4Q5-Q5Q4" sheetId="11" r:id="rId11"/>
  </sheets>
  <definedNames>
    <definedName name="_xlnm.Print_Area" localSheetId="1">'CovQ1Q2-Q2Q1'!$A$1:$R$29</definedName>
    <definedName name="_xlnm.Print_Area" localSheetId="2">'CovQ1Q3-Q3Q1'!$A$1:$R$29</definedName>
    <definedName name="_xlnm.Print_Area" localSheetId="3">'CovQ1Q4-Q4Q1'!$A$1:$R$29</definedName>
    <definedName name="_xlnm.Print_Area" localSheetId="4">'CovQ1Q5-Q5Q1'!$A$1:$R$29</definedName>
    <definedName name="_xlnm.Print_Area" localSheetId="5">'CovQ2Q3-Q3Q2'!$A$1:$R$29</definedName>
    <definedName name="_xlnm.Print_Area" localSheetId="6">'CovQ2Q4-Q4Q2'!$A$1:$R$29</definedName>
    <definedName name="_xlnm.Print_Area" localSheetId="7">'CovQ2Q5-Q5Q2'!$A$1:$R$29</definedName>
    <definedName name="_xlnm.Print_Area" localSheetId="8">'CovQ3Q4-Q4Q3'!$A$1:$R$29</definedName>
    <definedName name="_xlnm.Print_Area" localSheetId="9">'CovQ3Q5-Q5Q3'!$A$1:$R$29</definedName>
    <definedName name="_xlnm.Print_Area" localSheetId="10">'CovQ4Q5-Q5Q4'!$A$1:$R$29</definedName>
    <definedName name="_xlnm.Print_Area" localSheetId="0">'Prova'!$A$1:$R$29</definedName>
  </definedNames>
  <calcPr fullCalcOnLoad="1"/>
</workbook>
</file>

<file path=xl/comments1.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H29" authorId="0">
      <text>
        <r>
          <rPr>
            <sz val="8"/>
            <rFont val="Tahoma"/>
            <family val="2"/>
          </rPr>
          <t xml:space="preserve">
VARIÂNCIA TOTAL (média da soma dos desvios da média, elevados ao quadrado, das notas da prova; estas notas, por sua vez, são a soma das notas parciais atribuídas a cada questão).
</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J27" authorId="0">
      <text>
        <r>
          <rPr>
            <sz val="8"/>
            <rFont val="Tahoma"/>
            <family val="2"/>
          </rPr>
          <t xml:space="preserve">
VARIÂNCIA TOTAL (média da soma dos desvios da média, elevados ao quadrado, das notas da prova; estas notas, por sua vez, são a soma das notas parciais atribuídas a cada questão).
</t>
        </r>
      </text>
    </comment>
    <comment ref="M8" authorId="0">
      <text>
        <r>
          <rPr>
            <sz val="8"/>
            <rFont val="Tahoma"/>
            <family val="2"/>
          </rPr>
          <t xml:space="preserve">
Esta é, na verdade, uma </t>
        </r>
        <r>
          <rPr>
            <b/>
            <sz val="8"/>
            <rFont val="Tahoma"/>
            <family val="2"/>
          </rPr>
          <t>autocovariância</t>
        </r>
        <r>
          <rPr>
            <sz val="8"/>
            <rFont val="Tahoma"/>
            <family val="2"/>
          </rPr>
          <t xml:space="preserve">, isto é, a covariância de Q1 consigo mesma.
Essa autocovariância é, simplesmente, a variância de Q1. As demais autocovariâncias na diagonal principal são, assim, as variâncias das demais questões.
Veja este conceito na página 21 (e uma discussão do alfa de Cronbach na p. 165) de um livro que você pode "baixar" gratuitamente pela internet:
Kenny, D. A. (1979). </t>
        </r>
        <r>
          <rPr>
            <i/>
            <sz val="8"/>
            <rFont val="Tahoma"/>
            <family val="2"/>
          </rPr>
          <t>Correlation and causality</t>
        </r>
        <r>
          <rPr>
            <sz val="8"/>
            <rFont val="Tahoma"/>
            <family val="2"/>
          </rPr>
          <t xml:space="preserve">. New York: Wiley. Acessado, 7 de dezembro de 2007, em http://davidakenny.net/doc/cc_v1.pdf
ou acessando a página
http://davidakenny.net/books.htm
 </t>
        </r>
      </text>
    </comment>
    <comment ref="O15" authorId="0">
      <text>
        <r>
          <rPr>
            <sz val="8"/>
            <rFont val="Tahoma"/>
            <family val="2"/>
          </rPr>
          <t xml:space="preserve">
A variância é uma </t>
        </r>
        <r>
          <rPr>
            <b/>
            <sz val="8"/>
            <rFont val="Tahoma"/>
            <family val="2"/>
          </rPr>
          <t>autocovariância</t>
        </r>
        <r>
          <rPr>
            <sz val="8"/>
            <rFont val="Tahoma"/>
            <family val="2"/>
          </rPr>
          <t xml:space="preserve">, isto é, a covariância de uma variável consigo mesma, em uma relação de potência (elevada ao quadrado). 
Veja este conceito (na página 21) e o conceito subjacente ao alfa de Cronbach (na página 165) de um livro que você pode "baixar" gratuitamente pela internet:
Kenny, D. A. (1979). </t>
        </r>
        <r>
          <rPr>
            <i/>
            <sz val="8"/>
            <rFont val="Tahoma"/>
            <family val="2"/>
          </rPr>
          <t>Correlation and causality</t>
        </r>
        <r>
          <rPr>
            <sz val="8"/>
            <rFont val="Tahoma"/>
            <family val="2"/>
          </rPr>
          <t xml:space="preserve">. New York: Wiley. Acessado, 7-12-2007, em http://davidakenny.net/doc/cc_v1.pdf
ou acessando a página
http://davidakenny.net/books.htm
 </t>
        </r>
      </text>
    </comment>
  </commentList>
</comments>
</file>

<file path=xl/comments10.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H29" authorId="0">
      <text>
        <r>
          <rPr>
            <sz val="8"/>
            <rFont val="Tahoma"/>
            <family val="2"/>
          </rPr>
          <t xml:space="preserve">
VARIÂNCIA TOTAL (média da soma dos desvios da média das notas da prova, que por sua vez é a soma das notas parciais atribuídas a cada questão).
</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J5" authorId="0">
      <text>
        <r>
          <rPr>
            <sz val="8"/>
            <rFont val="Tahoma"/>
            <family val="2"/>
          </rPr>
          <t xml:space="preserve">
Nesta coluna estão os produtos resultantes da multiplicação entre os respectivos desvios das respectivas médias, aluno por aluno, de duas questões da prova.  
A média dessa coluna é a covariância entre uma questão (Q3) e a outra (Q5).
Aluno a aluno, o desvio de Q3 na linha encontra o desvio de Q5 na coluna da matriz de variância-covariância e o produto desse encontro contribui para a covariância Q3xQ5.
Igualmente, aluno a aluno, o desvio de Q5 na linha também encontra o desvio de Q3 na coluna da matriz e o produto desse encontro contribui para a covariância Q5xQ3.</t>
        </r>
      </text>
    </comment>
    <comment ref="J27" authorId="0">
      <text>
        <r>
          <rPr>
            <sz val="8"/>
            <rFont val="Tahoma"/>
            <family val="2"/>
          </rPr>
          <t xml:space="preserve">
A média dessa coluna é a covariância Q3xQ5 e também a covariância Q5xQ3.</t>
        </r>
      </text>
    </comment>
  </commentList>
</comments>
</file>

<file path=xl/comments11.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H29" authorId="0">
      <text>
        <r>
          <rPr>
            <sz val="8"/>
            <rFont val="Tahoma"/>
            <family val="2"/>
          </rPr>
          <t xml:space="preserve">
VARIÂNCIA TOTAL (média da soma dos desvios da média das notas da prova, que por sua vez é a soma das notas parciais atribuídas a cada questão).
</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J5" authorId="0">
      <text>
        <r>
          <rPr>
            <sz val="8"/>
            <rFont val="Tahoma"/>
            <family val="2"/>
          </rPr>
          <t xml:space="preserve">
Nesta coluna estão os produtos resultantes da multiplicação entre os respectivos desvios das respectivas médias, aluno por aluno, de duas questões da prova.  
A média dessa coluna é a covariância entre uma questão (Q4) e a outra (Q5).
Aluno a aluno, o desvio de Q4 na linha encontra o desvio de Q5 na coluna da matriz de variância-covariância e o produto desse encontro contribui para a covariância Q4xQ5.
Igualmente, aluno a aluno, o desvio de Q5 na linha também encontra o desvio de Q4 na coluna da matriz e o produto desse encontro contribui para a covariância Q5xQ4.</t>
        </r>
      </text>
    </comment>
    <comment ref="J27" authorId="0">
      <text>
        <r>
          <rPr>
            <sz val="8"/>
            <rFont val="Tahoma"/>
            <family val="2"/>
          </rPr>
          <t xml:space="preserve">
A média dessa coluna é a covariância Q4xQ5 e também a covariância Q5xQ4.</t>
        </r>
      </text>
    </comment>
  </commentList>
</comments>
</file>

<file path=xl/comments2.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H29" authorId="0">
      <text>
        <r>
          <rPr>
            <sz val="8"/>
            <rFont val="Tahoma"/>
            <family val="2"/>
          </rPr>
          <t xml:space="preserve">
VARIÂNCIA TOTAL (média da soma dos desvios da média, elevados ao quadrado, das notas da prova; estas notas, por sua vez, são a soma das notas parciais atribuídas a cada questão).
</t>
        </r>
      </text>
    </comment>
    <comment ref="J5" authorId="0">
      <text>
        <r>
          <rPr>
            <sz val="8"/>
            <rFont val="Tahoma"/>
            <family val="2"/>
          </rPr>
          <t xml:space="preserve">
Nesta coluna estão os produtos resultantes da multiplicação entre os respectivos desvios das respectivas médias, aluno por aluno, de duas questões da prova.  
A média dessa coluna é a covariância entre uma questão (Q1) e a outra (Q2).
Aluno a aluno, o desvio de Q1 na linha encontra o desvio de Q2 na coluna da matriz de variância-covariância e o produto desse encontro contribui para a covariância Q1xQ2.
Igualmente, aluno a aluno, o desvio de Q2 na linha também encontra o desvio de Q1 na coluna da matriz e o produto desse encontro contribui para a covariância Q2xQ1.</t>
        </r>
      </text>
    </comment>
    <comment ref="J27" authorId="0">
      <text>
        <r>
          <rPr>
            <sz val="8"/>
            <rFont val="Tahoma"/>
            <family val="2"/>
          </rPr>
          <t xml:space="preserve">
A média dessa coluna é a covariância Q1xQ2 e também a covariância Q2xQ1.</t>
        </r>
      </text>
    </comment>
  </commentList>
</comments>
</file>

<file path=xl/comments3.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H29" authorId="0">
      <text>
        <r>
          <rPr>
            <sz val="8"/>
            <rFont val="Tahoma"/>
            <family val="2"/>
          </rPr>
          <t xml:space="preserve">
VARIÂNCIA TOTAL (média da soma dos desvios da média, elevados ao quadrado, das notas da prova; estas notas, por sua vez, são a soma das notas parciais atribuídas a cada questão).
</t>
        </r>
      </text>
    </comment>
    <comment ref="J5" authorId="0">
      <text>
        <r>
          <rPr>
            <sz val="8"/>
            <rFont val="Tahoma"/>
            <family val="2"/>
          </rPr>
          <t xml:space="preserve">
Nesta coluna estão os produtos resultantes da multiplicação entre os respectivos desvios das respectivas médias, aluno por aluno, de duas questões da prova.  
A média dessa coluna é a covariância entre uma questão (Q1) e a outra (Q3).
Aluno a aluno, o desvio de Q1 na linha encontra o desvio de Q3 na coluna da matriz de variância-covariância e o produto desse encontro contribui para a covariância Q1xQ3.
Igualmente, aluno a aluno, o desvio de Q3 na linha também encontra o desvio de Q1 na coluna da matriz e o produto desse encontro contribui para a covariância Q3xQ1.</t>
        </r>
      </text>
    </comment>
    <comment ref="J27" authorId="0">
      <text>
        <r>
          <rPr>
            <sz val="8"/>
            <rFont val="Tahoma"/>
            <family val="2"/>
          </rPr>
          <t xml:space="preserve">
A média dessa coluna é a covariância Q1xQ3 e também a covariância Q3xQ1.</t>
        </r>
      </text>
    </comment>
  </commentList>
</comments>
</file>

<file path=xl/comments4.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H29" authorId="0">
      <text>
        <r>
          <rPr>
            <sz val="8"/>
            <rFont val="Tahoma"/>
            <family val="2"/>
          </rPr>
          <t xml:space="preserve">
VARIÂNCIA TOTAL (média da soma dos desvios da média das notas da prova, que por sua vez é a soma das notas parciais atribuídas a cada questão).
</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J5" authorId="0">
      <text>
        <r>
          <rPr>
            <sz val="8"/>
            <rFont val="Tahoma"/>
            <family val="2"/>
          </rPr>
          <t xml:space="preserve">
Nesta coluna estão os produtos resultantes da multiplicação entre os respectivos desvios das respectivas médias, aluno por aluno, de duas questões da prova.  
A média dessa coluna é a covariância entre uma questão (Q1) e a outra (Q4).
Aluno a aluno, o desvio de Q1 na linha encontra o desvio de Q4 na coluna da matriz de variância-covariância e o produto desse encontro contribui para a covariância Q1xQ4.
Igualmente, aluno a aluno, o desvio de Q4 na linha também encontra o desvio de Q1 na coluna da matriz e o produto desse encontro contribui para a covariância Q4xQ1.</t>
        </r>
      </text>
    </comment>
    <comment ref="J27" authorId="0">
      <text>
        <r>
          <rPr>
            <sz val="8"/>
            <rFont val="Tahoma"/>
            <family val="2"/>
          </rPr>
          <t xml:space="preserve">
A média dessa coluna é a covariância Q1xQ4 e também a covariância Q4xQ1.</t>
        </r>
      </text>
    </comment>
  </commentList>
</comments>
</file>

<file path=xl/comments5.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H29" authorId="0">
      <text>
        <r>
          <rPr>
            <sz val="8"/>
            <rFont val="Tahoma"/>
            <family val="2"/>
          </rPr>
          <t xml:space="preserve">
VARIÂNCIA TOTAL (média da soma dos desvios da média das notas da prova, que por sua vez é a soma das notas parciais atribuídas a cada questão).
</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J5" authorId="0">
      <text>
        <r>
          <rPr>
            <sz val="8"/>
            <rFont val="Tahoma"/>
            <family val="2"/>
          </rPr>
          <t xml:space="preserve">
Nesta coluna estão os produtos resultantes da multiplicação entre os respectivos desvios das respectivas médias, aluno por aluno, de duas questões da prova.  
A média dessa coluna é a covariância entre uma questão (Q1) e a outra (Q5).
Aluno a aluno, o desvio de Q1 na linha encontra o desvio de Q5 na coluna da matriz de variância-covariância e o produto desse encontro contribui para a covariância Q1xQ5.
Igualmente, aluno a aluno, o desvio de Q5 na linha também encontra o desvio de Q1 na coluna da matriz e o produto desse encontro contribui para a covariância Q5xQ1.</t>
        </r>
      </text>
    </comment>
    <comment ref="J27" authorId="0">
      <text>
        <r>
          <rPr>
            <sz val="8"/>
            <rFont val="Tahoma"/>
            <family val="2"/>
          </rPr>
          <t xml:space="preserve">
A média dessa coluna é a covariância Q1xQ5 e também a covariância Q5xQ1.</t>
        </r>
      </text>
    </comment>
  </commentList>
</comments>
</file>

<file path=xl/comments6.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H29" authorId="0">
      <text>
        <r>
          <rPr>
            <sz val="8"/>
            <rFont val="Tahoma"/>
            <family val="2"/>
          </rPr>
          <t xml:space="preserve">
VARIÂNCIA TOTAL (média da soma dos desvios da média das notas da prova, que por sua vez é a soma das notas parciais atribuídas a cada questão).
</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J5" authorId="0">
      <text>
        <r>
          <rPr>
            <sz val="8"/>
            <rFont val="Tahoma"/>
            <family val="2"/>
          </rPr>
          <t xml:space="preserve">
Nesta coluna estão os produtos resultantes da multiplicação entre os respectivos desvios das respectivas médias, aluno por aluno, de duas questões da prova.  
A média dessa coluna é a covariância entre uma questão (Q2) e a outra (Q3).
Aluno a aluno, o desvio de Q2 na linha encontra o desvio de Q3 na coluna da matriz de variância-covariância e o produto desse encontro contribui para a covariância Q2xQ3.
Igualmente, aluno a aluno, o desvio de Q3 na linha também encontra o desvio de Q2 na coluna da matriz e o produto desse encontro contribui para a covariância Q3xQ2.</t>
        </r>
      </text>
    </comment>
    <comment ref="J27" authorId="0">
      <text>
        <r>
          <rPr>
            <sz val="8"/>
            <rFont val="Tahoma"/>
            <family val="2"/>
          </rPr>
          <t xml:space="preserve">
A média dessa coluna é a covariância Q2xQ3 e também a covariância Q3xQ2.</t>
        </r>
      </text>
    </comment>
  </commentList>
</comments>
</file>

<file path=xl/comments7.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H29" authorId="0">
      <text>
        <r>
          <rPr>
            <sz val="8"/>
            <rFont val="Tahoma"/>
            <family val="2"/>
          </rPr>
          <t xml:space="preserve">
VARIÂNCIA TOTAL (média da soma dos desvios da média das notas da prova, que por sua vez é a soma das notas parciais atribuídas a cada questão).
</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J5" authorId="0">
      <text>
        <r>
          <rPr>
            <sz val="8"/>
            <rFont val="Tahoma"/>
            <family val="2"/>
          </rPr>
          <t xml:space="preserve">
Nesta coluna estão os produtos resultantes da multiplicação entre os respectivos desvios das respectivas médias, aluno por aluno, de duas questões da prova.  
A média dessa coluna é a covariância entre uma questão (Q2) e a outra (Q4).
Aluno a aluno, o desvio de Q2 na linha encontra o desvio de Q4 na coluna da matriz de variância-covariância e o produto desse encontro contribui para a covariância Q2xQ4.
Igualmente, aluno a aluno, o desvio de Q4 na linha também encontra o desvio de Q2 na coluna da matriz e o produto desse encontro contribui para a covariância Q4xQ2.</t>
        </r>
      </text>
    </comment>
    <comment ref="J27" authorId="0">
      <text>
        <r>
          <rPr>
            <sz val="8"/>
            <rFont val="Tahoma"/>
            <family val="2"/>
          </rPr>
          <t xml:space="preserve">
A média dessa coluna é a covariância Q2xQ4 e também a covariância Q4xQ2.</t>
        </r>
      </text>
    </comment>
  </commentList>
</comments>
</file>

<file path=xl/comments8.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H29" authorId="0">
      <text>
        <r>
          <rPr>
            <sz val="8"/>
            <rFont val="Tahoma"/>
            <family val="2"/>
          </rPr>
          <t xml:space="preserve">
VARIÂNCIA TOTAL (média da soma dos desvios da média das notas da prova, que por sua vez é a soma das notas parciais atribuídas a cada questão).
</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J5" authorId="0">
      <text>
        <r>
          <rPr>
            <sz val="8"/>
            <rFont val="Tahoma"/>
            <family val="2"/>
          </rPr>
          <t xml:space="preserve">
Nesta coluna estão os produtos resultantes da multiplicação entre os respectivos desvios das respectivas médias, aluno por aluno, de duas questões da prova.  
A média dessa coluna é a covariância entre uma questão (Q2) e a outra (Q5).
Aluno a aluno, o desvio de Q2 na linha encontra o desvio de Q5 na coluna da matriz de variância-covariância e o produto desse encontro contribui para a covariância Q2xQ5.
Igualmente, aluno a aluno, o desvio de Q5 na linha também encontra o desvio de Q2 na coluna da matriz e o produto desse encontro contribui para a covariância Q5xQ2.</t>
        </r>
      </text>
    </comment>
    <comment ref="J27" authorId="0">
      <text>
        <r>
          <rPr>
            <sz val="8"/>
            <rFont val="Tahoma"/>
            <family val="2"/>
          </rPr>
          <t xml:space="preserve">
A média dessa coluna é a covariância Q2xQ5 e também a covariância Q5xQ2.</t>
        </r>
      </text>
    </comment>
  </commentList>
</comments>
</file>

<file path=xl/comments9.xml><?xml version="1.0" encoding="utf-8"?>
<comments xmlns="http://schemas.openxmlformats.org/spreadsheetml/2006/main">
  <authors>
    <author>Microcomputador</author>
    <author>Cilio Rosa Ziviani</author>
  </authors>
  <commentList>
    <comment ref="C7" authorId="0">
      <text>
        <r>
          <rPr>
            <sz val="8"/>
            <rFont val="Tahoma"/>
            <family val="2"/>
          </rPr>
          <t xml:space="preserve">
Questão 1
Explique os que os autores entendem por "fator" e aponte as razões de terem obtido três fatores na escala estudada.</t>
        </r>
      </text>
    </comment>
    <comment ref="D7" authorId="0">
      <text>
        <r>
          <rPr>
            <sz val="8"/>
            <rFont val="Tahoma"/>
            <family val="2"/>
          </rPr>
          <t xml:space="preserve">
Questão 2
Explique a relação entre as "cargas fatoriais" negativas e positivas na Tabela 3.</t>
        </r>
      </text>
    </comment>
    <comment ref="E7" authorId="0">
      <text>
        <r>
          <rPr>
            <sz val="8"/>
            <rFont val="Tahoma"/>
            <family val="2"/>
          </rPr>
          <t xml:space="preserve">
Questão 3
Reproduza os argumentos que os autores apresentaram para a validade da escala.</t>
        </r>
      </text>
    </comment>
    <comment ref="F7" authorId="0">
      <text>
        <r>
          <rPr>
            <sz val="8"/>
            <rFont val="Tahoma"/>
            <family val="2"/>
          </rPr>
          <t xml:space="preserve">
Questão 4
Indique as subescalas da maior para a menor consistência interna (Tabela 4) e explique o porquê da diferença com a escala total (geral).</t>
        </r>
      </text>
    </comment>
    <comment ref="G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1" authorId="1">
      <text>
        <r>
          <rPr>
            <sz val="8"/>
            <rFont val="Tahoma"/>
            <family val="2"/>
          </rPr>
          <t xml:space="preserve">
Esta é a proporção entre a soma das variâncias dos itens individuais sobre a variância total, diminuida de 1, tal como na fórmula original do alfa de Cronbach.
</t>
        </r>
      </text>
    </comment>
    <comment ref="M17" authorId="1">
      <text>
        <r>
          <rPr>
            <sz val="8"/>
            <rFont val="Tahoma"/>
            <family val="2"/>
          </rPr>
          <t xml:space="preserve">
Soma das cinco variâncias individuais dos cinco itens, posicionadas na diagonal principal da matriz de variância-covariância.
</t>
        </r>
      </text>
    </comment>
    <comment ref="O17" authorId="1">
      <text>
        <r>
          <rPr>
            <sz val="8"/>
            <rFont val="Tahoma"/>
            <family val="2"/>
          </rPr>
          <t xml:space="preserve">
Esta é a soma das vinte covariâncias (tudo que está FORA da diagonal principal da matriz).</t>
        </r>
      </text>
    </comment>
    <comment ref="R13" authorId="1">
      <text>
        <r>
          <rPr>
            <sz val="8"/>
            <rFont val="Tahoma"/>
            <family val="2"/>
          </rPr>
          <t xml:space="preserve">
VARIÂNCIA TOTAL 
(soma de todas as células da matriz)</t>
        </r>
      </text>
    </comment>
    <comment ref="M19" authorId="1">
      <text>
        <r>
          <rPr>
            <sz val="8"/>
            <rFont val="Tahoma"/>
            <family val="2"/>
          </rPr>
          <t xml:space="preserve">
Esta é a proporção que a parte da matriz de variância-covariância relativa à soma das variâncias individuais dos itens (1,074) ocupa na variância do todo, isto é, na variância total (2,629). 
Em outras palavras, é o resultado da divisão de 1,074 por 2,629, igual à 0,592.
</t>
        </r>
      </text>
    </comment>
    <comment ref="O19" authorId="1">
      <text>
        <r>
          <rPr>
            <sz val="8"/>
            <rFont val="Tahoma"/>
            <family val="2"/>
          </rPr>
          <t xml:space="preserve">
Esta é a proporção que a parte da matriz de variância-covariância relativa à soma das vinte covariâncias entre os itens (1,555) ocupa na variância do todo, isto é, na variância total (2,629).
É o resultado da divisão de 1,555 por 2,629, igual à 0,592. </t>
        </r>
      </text>
    </comment>
    <comment ref="M23" authorId="0">
      <text>
        <r>
          <rPr>
            <sz val="8"/>
            <rFont val="Tahoma"/>
            <family val="2"/>
          </rPr>
          <t xml:space="preserve">
Este é um fator de ponderação, ou um peso, que multiplica a proporção que a soma das covariâncias entre itens ocupa na variância total. A fórmula é n/n-1. No caso presente, 5/5-1, ou 5/4, ou 1,25. Este fator multiplica, no caso, 0,59 (a proporção entre a covariância dos itens e a variância total). O resultado é o alfa de Cronbach, no caso, 0,74 (resultado da multiplicação 1,25 x 0,59).</t>
        </r>
      </text>
    </comment>
    <comment ref="H29" authorId="0">
      <text>
        <r>
          <rPr>
            <sz val="8"/>
            <rFont val="Tahoma"/>
            <family val="2"/>
          </rPr>
          <t xml:space="preserve">
VARIÂNCIA TOTAL (média da soma dos desvios da média das notas da prova, que por sua vez é a soma das notas parciais atribuídas a cada questão).
</t>
        </r>
      </text>
    </comment>
    <comment ref="M7" authorId="0">
      <text>
        <r>
          <rPr>
            <sz val="8"/>
            <rFont val="Tahoma"/>
            <family val="2"/>
          </rPr>
          <t xml:space="preserve">
Questão 1
Explique os que os autores entendem por "fator" e aponte as razões de terem obtido três fatores na escala estudada.</t>
        </r>
      </text>
    </comment>
    <comment ref="N7" authorId="0">
      <text>
        <r>
          <rPr>
            <sz val="8"/>
            <rFont val="Tahoma"/>
            <family val="2"/>
          </rPr>
          <t xml:space="preserve">
Questão 2
Explique a relação entre as "cargas fatoriais" negativas e positivas na Tabela 3.</t>
        </r>
      </text>
    </comment>
    <comment ref="P7" authorId="0">
      <text>
        <r>
          <rPr>
            <sz val="8"/>
            <rFont val="Tahoma"/>
            <family val="2"/>
          </rPr>
          <t xml:space="preserve">
Questão 4
Indique as subescalas da maior para a menor consistência interna (Tabela 4) e explique o porquê da diferença com a escala total (geral).</t>
        </r>
      </text>
    </comment>
    <comment ref="Q7"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L8" authorId="0">
      <text>
        <r>
          <rPr>
            <sz val="8"/>
            <rFont val="Tahoma"/>
            <family val="2"/>
          </rPr>
          <t xml:space="preserve">
Questão 1
Explique os que os autores entendem por "fator" e aponte as razões de terem obtido três fatores na escala estudada.</t>
        </r>
      </text>
    </comment>
    <comment ref="L9" authorId="0">
      <text>
        <r>
          <rPr>
            <sz val="8"/>
            <rFont val="Tahoma"/>
            <family val="2"/>
          </rPr>
          <t xml:space="preserve">
Questão 2
Explique a relação entre as "cargas fatoriais" negativas e positivas na Tabela 3.</t>
        </r>
      </text>
    </comment>
    <comment ref="L10" authorId="0">
      <text>
        <r>
          <rPr>
            <sz val="8"/>
            <rFont val="Tahoma"/>
            <family val="2"/>
          </rPr>
          <t xml:space="preserve">
Questão 3
Reapresente os argumentos que os autores apresentaram para a validade da escala.</t>
        </r>
      </text>
    </comment>
    <comment ref="L11" authorId="0">
      <text>
        <r>
          <rPr>
            <sz val="8"/>
            <rFont val="Tahoma"/>
            <family val="2"/>
          </rPr>
          <t xml:space="preserve">
Questão 4
Indique as subescalas da maior para a menor consistência interna (Tabela 4) e explique o porquê da diferença com a escala total (geral).</t>
        </r>
      </text>
    </comment>
    <comment ref="L12" authorId="0">
      <text>
        <r>
          <rPr>
            <sz val="8"/>
            <rFont val="Tahoma"/>
            <family val="2"/>
          </rPr>
          <t xml:space="preserve">
Questão 5
Um teste, escala ou prova de conhecimento apresenta a soma dos resultados em cada item como o escore ou "nota" final. 
Descreva a estrutura interna da variabilidade desse total (entre os diversos respondentes).</t>
        </r>
      </text>
    </comment>
    <comment ref="M25" authorId="0">
      <text>
        <r>
          <rPr>
            <b/>
            <sz val="8"/>
            <rFont val="Tahoma"/>
            <family val="0"/>
          </rPr>
          <t xml:space="preserve">
Este é o alfa de Cronbach.</t>
        </r>
      </text>
    </comment>
    <comment ref="C29" authorId="0">
      <text>
        <r>
          <rPr>
            <b/>
            <sz val="8"/>
            <rFont val="Tahoma"/>
            <family val="0"/>
          </rPr>
          <t xml:space="preserve">
</t>
        </r>
        <r>
          <rPr>
            <sz val="8"/>
            <rFont val="Tahoma"/>
            <family val="2"/>
          </rPr>
          <t xml:space="preserve">Variância calculada pela Excel. A fórmula já vem pronta, embutida na planilha.
</t>
        </r>
      </text>
    </comment>
    <comment ref="D29" authorId="0">
      <text>
        <r>
          <rPr>
            <b/>
            <sz val="8"/>
            <rFont val="Tahoma"/>
            <family val="0"/>
          </rPr>
          <t xml:space="preserve">
</t>
        </r>
        <r>
          <rPr>
            <sz val="8"/>
            <rFont val="Tahoma"/>
            <family val="2"/>
          </rPr>
          <t xml:space="preserve">Variância calculada pela Excel. A fórmula já vem pronta, embutida na planilha.
</t>
        </r>
      </text>
    </comment>
    <comment ref="E29" authorId="0">
      <text>
        <r>
          <rPr>
            <b/>
            <sz val="8"/>
            <rFont val="Tahoma"/>
            <family val="0"/>
          </rPr>
          <t xml:space="preserve">
</t>
        </r>
        <r>
          <rPr>
            <sz val="8"/>
            <rFont val="Tahoma"/>
            <family val="2"/>
          </rPr>
          <t xml:space="preserve">Variância calculada pela Excel. A fórmula já vem pronta, embutida na planilha.
</t>
        </r>
      </text>
    </comment>
    <comment ref="F29" authorId="0">
      <text>
        <r>
          <rPr>
            <b/>
            <sz val="8"/>
            <rFont val="Tahoma"/>
            <family val="0"/>
          </rPr>
          <t xml:space="preserve">
</t>
        </r>
        <r>
          <rPr>
            <sz val="8"/>
            <rFont val="Tahoma"/>
            <family val="2"/>
          </rPr>
          <t xml:space="preserve">Variância calculada pela Excel. A fórmula já vem pronta, embutida na planilha.
</t>
        </r>
      </text>
    </comment>
    <comment ref="G29" authorId="0">
      <text>
        <r>
          <rPr>
            <b/>
            <sz val="8"/>
            <rFont val="Tahoma"/>
            <family val="0"/>
          </rPr>
          <t xml:space="preserve">
</t>
        </r>
        <r>
          <rPr>
            <sz val="8"/>
            <rFont val="Tahoma"/>
            <family val="2"/>
          </rPr>
          <t xml:space="preserve">Variância calculada pela Excel. A fórmula já vem pronta, embutida na planilha.
</t>
        </r>
      </text>
    </comment>
    <comment ref="O7" authorId="0">
      <text>
        <r>
          <rPr>
            <sz val="8"/>
            <rFont val="Tahoma"/>
            <family val="2"/>
          </rPr>
          <t xml:space="preserve">
Questão 3
Reproduza os argumentos que os autores apresentaram para a validade da escala.</t>
        </r>
      </text>
    </comment>
    <comment ref="J5" authorId="0">
      <text>
        <r>
          <rPr>
            <sz val="8"/>
            <rFont val="Tahoma"/>
            <family val="2"/>
          </rPr>
          <t xml:space="preserve">
Nesta coluna estão os produtos resultantes da multiplicação entre os respectivos desvios das respectivas médias, aluno por aluno, de duas questões da prova.  
A média dessa coluna é a covariância entre uma questão (Q3) e a outra (Q4).
Aluno a aluno, o desvio de Q3 na linha encontra o desvio de Q4 na coluna da matriz de variância-covariância e o produto desse encontro contribui para a covariância Q3xQ4.
Igualmente, aluno a aluno, o desvio de Q4 na linha também encontra o desvio de Q3 na coluna da matriz e o produto desse encontro contribui para a covariância Q4xQ3.</t>
        </r>
      </text>
    </comment>
    <comment ref="J27" authorId="0">
      <text>
        <r>
          <rPr>
            <sz val="8"/>
            <rFont val="Tahoma"/>
            <family val="2"/>
          </rPr>
          <t xml:space="preserve">
A média dessa coluna é a covariância Q3xQ4 e também a covariância Q4xQ3.</t>
        </r>
      </text>
    </comment>
  </commentList>
</comments>
</file>

<file path=xl/sharedStrings.xml><?xml version="1.0" encoding="utf-8"?>
<sst xmlns="http://schemas.openxmlformats.org/spreadsheetml/2006/main" count="380" uniqueCount="58">
  <si>
    <t>Questões</t>
  </si>
  <si>
    <t xml:space="preserve">Nunes, C.H.S.S. &amp; Hutz, C.S. (2007). Construção e validação da escala fatorial de socialização no  </t>
  </si>
  <si>
    <r>
      <t xml:space="preserve">       modelo dos cinco grandes fatores de personalidade. </t>
    </r>
    <r>
      <rPr>
        <i/>
        <sz val="10"/>
        <rFont val="Arial"/>
        <family val="2"/>
      </rPr>
      <t>Psicologia: Reflexão e Crítica,</t>
    </r>
    <r>
      <rPr>
        <sz val="10"/>
        <rFont val="Arial"/>
        <family val="0"/>
      </rPr>
      <t xml:space="preserve"> 20, 20-25.</t>
    </r>
  </si>
  <si>
    <t>id</t>
  </si>
  <si>
    <t>Q1</t>
  </si>
  <si>
    <t>Variância</t>
  </si>
  <si>
    <t>Q2</t>
  </si>
  <si>
    <t>Q3</t>
  </si>
  <si>
    <t>Q4</t>
  </si>
  <si>
    <t>Q5</t>
  </si>
  <si>
    <t>Alfa de Cronbach</t>
  </si>
  <si>
    <t>Matriz de variância-covariância</t>
  </si>
  <si>
    <t>Total</t>
  </si>
  <si>
    <t>Texto para a prova:</t>
  </si>
  <si>
    <t>Média</t>
  </si>
  <si>
    <t>Notas</t>
  </si>
  <si>
    <t>Covar</t>
  </si>
  <si>
    <t>Q1Q2</t>
  </si>
  <si>
    <t>Q2Q1</t>
  </si>
  <si>
    <t>Desvios da média</t>
  </si>
  <si>
    <t>Q1Q3</t>
  </si>
  <si>
    <t>Q3Q1</t>
  </si>
  <si>
    <t>Var</t>
  </si>
  <si>
    <t>Cov</t>
  </si>
  <si>
    <t>Q1Q4</t>
  </si>
  <si>
    <t>Q4Q1</t>
  </si>
  <si>
    <t>Q1Q5</t>
  </si>
  <si>
    <t>Q5Q1</t>
  </si>
  <si>
    <t>Q2Q3</t>
  </si>
  <si>
    <t>Q3Q2</t>
  </si>
  <si>
    <t>Q2Q4</t>
  </si>
  <si>
    <t>Q4Q2</t>
  </si>
  <si>
    <t>Q2Q5</t>
  </si>
  <si>
    <t>Q5Q2</t>
  </si>
  <si>
    <t>Q3Q5</t>
  </si>
  <si>
    <t>Q5Q3</t>
  </si>
  <si>
    <t>Q4Q5</t>
  </si>
  <si>
    <t>Q5Q4</t>
  </si>
  <si>
    <t>Q3Q4</t>
  </si>
  <si>
    <t>Q4Q3</t>
  </si>
  <si>
    <t>APFC</t>
  </si>
  <si>
    <t>ATP</t>
  </si>
  <si>
    <t>CAN</t>
  </si>
  <si>
    <t>CMP</t>
  </si>
  <si>
    <t>CASB</t>
  </si>
  <si>
    <t>CFT</t>
  </si>
  <si>
    <t>DHAC</t>
  </si>
  <si>
    <t>JRMM</t>
  </si>
  <si>
    <t>JARC</t>
  </si>
  <si>
    <t>MLF</t>
  </si>
  <si>
    <t>MFCA</t>
  </si>
  <si>
    <t>MHMD</t>
  </si>
  <si>
    <t>OAB</t>
  </si>
  <si>
    <t>RLM</t>
  </si>
  <si>
    <t>SSP</t>
  </si>
  <si>
    <t>SFA</t>
  </si>
  <si>
    <t>TPOMDA</t>
  </si>
  <si>
    <t>VCFN</t>
  </si>
</sst>
</file>

<file path=xl/styles.xml><?xml version="1.0" encoding="utf-8"?>
<styleSheet xmlns="http://schemas.openxmlformats.org/spreadsheetml/2006/main">
  <numFmts count="11">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
    <numFmt numFmtId="165" formatCode="0.0000"/>
    <numFmt numFmtId="166" formatCode="0.000"/>
  </numFmts>
  <fonts count="9">
    <font>
      <sz val="10"/>
      <name val="Arial"/>
      <family val="0"/>
    </font>
    <font>
      <sz val="8"/>
      <name val="Arial"/>
      <family val="0"/>
    </font>
    <font>
      <sz val="8"/>
      <name val="Tahoma"/>
      <family val="2"/>
    </font>
    <font>
      <i/>
      <sz val="10"/>
      <name val="Arial"/>
      <family val="2"/>
    </font>
    <font>
      <b/>
      <sz val="8"/>
      <name val="Tahoma"/>
      <family val="0"/>
    </font>
    <font>
      <sz val="8"/>
      <color indexed="9"/>
      <name val="Arial"/>
      <family val="0"/>
    </font>
    <font>
      <b/>
      <sz val="8"/>
      <name val="Arial"/>
      <family val="0"/>
    </font>
    <font>
      <sz val="8"/>
      <color indexed="22"/>
      <name val="Arial"/>
      <family val="0"/>
    </font>
    <font>
      <i/>
      <sz val="8"/>
      <name val="Tahoma"/>
      <family val="2"/>
    </font>
  </fonts>
  <fills count="8">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1" fontId="0" fillId="0" borderId="0" xfId="0" applyNumberFormat="1" applyAlignment="1">
      <alignment horizontal="center" vertical="center"/>
    </xf>
    <xf numFmtId="1" fontId="1" fillId="0" borderId="0" xfId="0" applyNumberFormat="1"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right"/>
    </xf>
    <xf numFmtId="1" fontId="1" fillId="3" borderId="0" xfId="0" applyNumberFormat="1" applyFont="1" applyFill="1" applyAlignment="1">
      <alignment horizontal="center" vertical="center"/>
    </xf>
    <xf numFmtId="0" fontId="1" fillId="3" borderId="0" xfId="0" applyFont="1" applyFill="1" applyAlignment="1">
      <alignment horizontal="center" vertical="center"/>
    </xf>
    <xf numFmtId="0" fontId="0" fillId="0" borderId="0" xfId="0" applyFont="1" applyAlignment="1">
      <alignment/>
    </xf>
    <xf numFmtId="164" fontId="1" fillId="3" borderId="1" xfId="0" applyNumberFormat="1" applyFont="1" applyFill="1" applyBorder="1" applyAlignment="1">
      <alignment horizontal="center" vertical="center"/>
    </xf>
    <xf numFmtId="164" fontId="1" fillId="3" borderId="2" xfId="0" applyNumberFormat="1" applyFont="1" applyFill="1" applyBorder="1" applyAlignment="1">
      <alignment horizontal="center" vertical="center"/>
    </xf>
    <xf numFmtId="164" fontId="1" fillId="3" borderId="3"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xf>
    <xf numFmtId="164" fontId="1" fillId="3" borderId="0" xfId="0" applyNumberFormat="1" applyFont="1" applyFill="1" applyBorder="1" applyAlignment="1">
      <alignment horizontal="center" vertical="center"/>
    </xf>
    <xf numFmtId="164" fontId="1" fillId="3" borderId="5"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xf>
    <xf numFmtId="164" fontId="1" fillId="3" borderId="7" xfId="0" applyNumberFormat="1" applyFont="1" applyFill="1" applyBorder="1" applyAlignment="1">
      <alignment horizontal="center" vertical="center"/>
    </xf>
    <xf numFmtId="164" fontId="1" fillId="3" borderId="8" xfId="0" applyNumberFormat="1" applyFont="1" applyFill="1" applyBorder="1" applyAlignment="1">
      <alignment horizontal="center" vertical="center"/>
    </xf>
    <xf numFmtId="164" fontId="1" fillId="3" borderId="0" xfId="0" applyNumberFormat="1" applyFont="1" applyFill="1" applyAlignment="1">
      <alignment horizontal="center" vertical="center"/>
    </xf>
    <xf numFmtId="164" fontId="1" fillId="0" borderId="0" xfId="0" applyNumberFormat="1" applyFont="1" applyAlignment="1">
      <alignment horizontal="center" vertical="center"/>
    </xf>
    <xf numFmtId="2" fontId="0" fillId="0" borderId="0" xfId="0" applyNumberFormat="1" applyAlignment="1">
      <alignment/>
    </xf>
    <xf numFmtId="2" fontId="1" fillId="0" borderId="0" xfId="0" applyNumberFormat="1" applyFont="1" applyAlignment="1">
      <alignment horizontal="center" vertical="center"/>
    </xf>
    <xf numFmtId="0" fontId="0" fillId="0" borderId="0" xfId="0" applyAlignment="1">
      <alignment horizontal="right"/>
    </xf>
    <xf numFmtId="0" fontId="0" fillId="3" borderId="0" xfId="0" applyFill="1" applyAlignment="1">
      <alignment/>
    </xf>
    <xf numFmtId="2" fontId="5" fillId="4" borderId="0" xfId="0" applyNumberFormat="1" applyFont="1" applyFill="1" applyBorder="1" applyAlignment="1">
      <alignment horizontal="center" vertical="center"/>
    </xf>
    <xf numFmtId="2" fontId="1" fillId="2" borderId="0" xfId="0" applyNumberFormat="1" applyFont="1" applyFill="1" applyBorder="1" applyAlignment="1">
      <alignment horizontal="center" vertical="center"/>
    </xf>
    <xf numFmtId="2" fontId="1" fillId="0" borderId="0" xfId="0" applyNumberFormat="1" applyFont="1" applyBorder="1" applyAlignment="1">
      <alignment horizontal="center" vertical="center"/>
    </xf>
    <xf numFmtId="2" fontId="1" fillId="5" borderId="0" xfId="0" applyNumberFormat="1" applyFont="1" applyFill="1" applyBorder="1" applyAlignment="1">
      <alignment horizontal="center" vertical="center"/>
    </xf>
    <xf numFmtId="2" fontId="1" fillId="6" borderId="0" xfId="0" applyNumberFormat="1" applyFont="1" applyFill="1" applyBorder="1" applyAlignment="1">
      <alignment horizontal="center" vertical="center"/>
    </xf>
    <xf numFmtId="0" fontId="1" fillId="0" borderId="0" xfId="0" applyFont="1" applyAlignment="1">
      <alignment horizontal="right" vertical="center"/>
    </xf>
    <xf numFmtId="0" fontId="0" fillId="0" borderId="0" xfId="0" applyAlignment="1">
      <alignment horizontal="center" vertical="center"/>
    </xf>
    <xf numFmtId="2" fontId="6" fillId="4" borderId="0" xfId="0" applyNumberFormat="1" applyFont="1" applyFill="1" applyAlignment="1">
      <alignment horizontal="center" vertical="center"/>
    </xf>
    <xf numFmtId="0" fontId="0" fillId="0" borderId="0" xfId="0" applyAlignment="1">
      <alignment horizontal="right" vertical="center"/>
    </xf>
    <xf numFmtId="2" fontId="1" fillId="5" borderId="0" xfId="0" applyNumberFormat="1" applyFont="1" applyFill="1" applyAlignment="1">
      <alignment horizontal="center" vertical="center"/>
    </xf>
    <xf numFmtId="0" fontId="1" fillId="5" borderId="0" xfId="0" applyFont="1" applyFill="1" applyAlignment="1">
      <alignment horizontal="center" vertical="center"/>
    </xf>
    <xf numFmtId="2" fontId="7" fillId="3" borderId="0" xfId="0" applyNumberFormat="1" applyFont="1" applyFill="1" applyBorder="1" applyAlignment="1">
      <alignment horizontal="center" vertical="center"/>
    </xf>
    <xf numFmtId="2" fontId="1" fillId="2" borderId="0" xfId="0" applyNumberFormat="1" applyFont="1" applyFill="1" applyAlignment="1">
      <alignment horizontal="center" vertical="center"/>
    </xf>
    <xf numFmtId="2" fontId="1" fillId="7" borderId="0" xfId="0" applyNumberFormat="1" applyFont="1" applyFill="1" applyBorder="1" applyAlignment="1">
      <alignment horizontal="center" vertical="center"/>
    </xf>
    <xf numFmtId="0" fontId="0" fillId="3" borderId="0" xfId="0" applyFill="1" applyAlignment="1">
      <alignment horizontal="center" vertical="center"/>
    </xf>
    <xf numFmtId="2" fontId="1" fillId="2" borderId="9" xfId="0" applyNumberFormat="1" applyFont="1" applyFill="1" applyBorder="1" applyAlignment="1">
      <alignment horizontal="center" vertical="center"/>
    </xf>
    <xf numFmtId="164" fontId="1" fillId="7" borderId="0" xfId="0" applyNumberFormat="1" applyFont="1" applyFill="1" applyAlignment="1">
      <alignment horizontal="center" vertical="center"/>
    </xf>
    <xf numFmtId="0" fontId="0" fillId="0" borderId="0" xfId="0" applyBorder="1" applyAlignment="1">
      <alignment/>
    </xf>
    <xf numFmtId="2" fontId="7" fillId="3" borderId="1" xfId="0" applyNumberFormat="1" applyFont="1" applyFill="1" applyBorder="1" applyAlignment="1">
      <alignment horizontal="center" vertical="center"/>
    </xf>
    <xf numFmtId="2" fontId="7" fillId="3" borderId="2" xfId="0" applyNumberFormat="1" applyFont="1" applyFill="1" applyBorder="1" applyAlignment="1">
      <alignment horizontal="center" vertical="center"/>
    </xf>
    <xf numFmtId="2" fontId="7" fillId="3" borderId="3" xfId="0" applyNumberFormat="1" applyFont="1" applyFill="1" applyBorder="1" applyAlignment="1">
      <alignment horizontal="center" vertical="center"/>
    </xf>
    <xf numFmtId="2" fontId="7" fillId="3" borderId="4"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2" fontId="1" fillId="5" borderId="5" xfId="0" applyNumberFormat="1" applyFont="1" applyFill="1" applyBorder="1" applyAlignment="1">
      <alignment horizontal="center" vertical="center"/>
    </xf>
    <xf numFmtId="2" fontId="7" fillId="3" borderId="6" xfId="0" applyNumberFormat="1" applyFont="1" applyFill="1" applyBorder="1" applyAlignment="1">
      <alignment horizontal="center" vertical="center"/>
    </xf>
    <xf numFmtId="2" fontId="7" fillId="3" borderId="7" xfId="0" applyNumberFormat="1" applyFont="1" applyFill="1" applyBorder="1" applyAlignment="1">
      <alignment horizontal="center" vertical="center"/>
    </xf>
    <xf numFmtId="2" fontId="1" fillId="5" borderId="7" xfId="0" applyNumberFormat="1" applyFont="1" applyFill="1" applyBorder="1" applyAlignment="1">
      <alignment horizontal="center" vertical="center"/>
    </xf>
    <xf numFmtId="2" fontId="1" fillId="2" borderId="8" xfId="0" applyNumberFormat="1" applyFont="1" applyFill="1" applyBorder="1" applyAlignment="1">
      <alignment horizontal="center" vertical="center"/>
    </xf>
    <xf numFmtId="2" fontId="7" fillId="3" borderId="8"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2" fontId="1" fillId="5" borderId="3" xfId="0" applyNumberFormat="1" applyFont="1" applyFill="1" applyBorder="1" applyAlignment="1">
      <alignment horizontal="center" vertical="center"/>
    </xf>
    <xf numFmtId="2" fontId="1" fillId="5" borderId="6" xfId="0" applyNumberFormat="1" applyFont="1" applyFill="1" applyBorder="1" applyAlignment="1">
      <alignment horizontal="center" vertical="center"/>
    </xf>
    <xf numFmtId="2" fontId="1" fillId="5" borderId="2" xfId="0" applyNumberFormat="1" applyFont="1" applyFill="1" applyBorder="1" applyAlignment="1">
      <alignment horizontal="center" vertical="center"/>
    </xf>
    <xf numFmtId="2" fontId="1" fillId="5" borderId="4" xfId="0" applyNumberFormat="1" applyFont="1" applyFill="1" applyBorder="1" applyAlignment="1">
      <alignment horizontal="center" vertical="center"/>
    </xf>
    <xf numFmtId="0" fontId="0" fillId="0" borderId="0" xfId="0" applyFont="1" applyAlignment="1">
      <alignment horizontal="center"/>
    </xf>
    <xf numFmtId="0" fontId="0" fillId="0" borderId="0" xfId="0" applyAlignment="1">
      <alignment horizontal="center" vertical="center"/>
    </xf>
  </cellXfs>
  <cellStyles count="6">
    <cellStyle name="Normal" xfId="0"/>
    <cellStyle name="Comma" xfId="15"/>
    <cellStyle name="Comma [0]" xfId="16"/>
    <cellStyle name="Currency" xfId="17"/>
    <cellStyle name="Currency [0]" xfId="18"/>
    <cellStyle name="Percent" xfId="19"/>
  </cellStyles>
  <dxfs count="2">
    <dxf>
      <font>
        <b val="0"/>
        <i val="0"/>
        <u val="none"/>
        <color rgb="FFFFFFFF"/>
      </font>
      <fill>
        <patternFill>
          <bgColor rgb="FF000000"/>
        </patternFill>
      </fill>
      <border/>
    </dxf>
    <dxf>
      <font>
        <b val="0"/>
        <i val="0"/>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A1:R29"/>
  <sheetViews>
    <sheetView showGridLines="0" tabSelected="1"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3:18" ht="21" customHeight="1">
      <c r="C1" s="29" t="s">
        <v>13</v>
      </c>
      <c r="R1">
        <v>1</v>
      </c>
    </row>
    <row r="2" ht="12.75">
      <c r="B2" t="s">
        <v>1</v>
      </c>
    </row>
    <row r="3" spans="2:12" ht="15" customHeight="1">
      <c r="B3" t="s">
        <v>2</v>
      </c>
      <c r="L3" s="22"/>
    </row>
    <row r="4" spans="10:12" ht="15" customHeight="1">
      <c r="J4" s="7"/>
      <c r="L4" s="22"/>
    </row>
    <row r="5" spans="10:17" ht="12" customHeight="1">
      <c r="J5" s="6"/>
      <c r="L5" s="22"/>
      <c r="M5" s="57" t="s">
        <v>11</v>
      </c>
      <c r="N5" s="57"/>
      <c r="O5" s="57"/>
      <c r="P5" s="57"/>
      <c r="Q5" s="57"/>
    </row>
    <row r="6" spans="3:10" ht="12" customHeight="1">
      <c r="C6" s="29"/>
      <c r="D6" s="29"/>
      <c r="E6" s="31" t="s">
        <v>15</v>
      </c>
      <c r="J6" s="3" t="s">
        <v>22</v>
      </c>
    </row>
    <row r="7" spans="1:18" ht="12" customHeight="1">
      <c r="A7" s="21" t="s">
        <v>3</v>
      </c>
      <c r="B7" s="31" t="s">
        <v>0</v>
      </c>
      <c r="C7" s="6" t="s">
        <v>4</v>
      </c>
      <c r="D7" s="6" t="s">
        <v>6</v>
      </c>
      <c r="E7" s="6" t="s">
        <v>7</v>
      </c>
      <c r="F7" s="6" t="s">
        <v>8</v>
      </c>
      <c r="G7" s="6" t="s">
        <v>9</v>
      </c>
      <c r="H7" s="6" t="s">
        <v>12</v>
      </c>
      <c r="J7" s="6" t="s">
        <v>12</v>
      </c>
      <c r="M7" s="6" t="s">
        <v>4</v>
      </c>
      <c r="N7" s="6" t="s">
        <v>6</v>
      </c>
      <c r="O7" s="6" t="s">
        <v>7</v>
      </c>
      <c r="P7" s="6" t="s">
        <v>8</v>
      </c>
      <c r="Q7" s="6" t="s">
        <v>9</v>
      </c>
      <c r="R7" s="6" t="s">
        <v>12</v>
      </c>
    </row>
    <row r="8" spans="1:18" ht="15" customHeight="1">
      <c r="A8" s="4">
        <v>3</v>
      </c>
      <c r="B8" s="7" t="s">
        <v>40</v>
      </c>
      <c r="C8" s="8">
        <v>1.3</v>
      </c>
      <c r="D8" s="9">
        <v>1.2</v>
      </c>
      <c r="E8" s="9">
        <v>1</v>
      </c>
      <c r="F8" s="9">
        <v>1</v>
      </c>
      <c r="G8" s="10">
        <v>0</v>
      </c>
      <c r="H8" s="39">
        <f aca="true" t="shared" si="0" ref="H8:H24">SUM(C8:G8)</f>
        <v>4.5</v>
      </c>
      <c r="I8" s="19"/>
      <c r="J8" s="30">
        <f>(H8-H$27)*(H8-H$27)</f>
        <v>5.8402777777777795</v>
      </c>
      <c r="L8" s="6" t="s">
        <v>4</v>
      </c>
      <c r="M8" s="52">
        <f>C29</f>
        <v>0.09867283950617337</v>
      </c>
      <c r="N8" s="55">
        <f>COVAR(C8:C25,D8:D25)</f>
        <v>0.05537037037037037</v>
      </c>
      <c r="O8" s="55">
        <f>COVAR(C8:C25,E8:E25)</f>
        <v>0.010092592592592597</v>
      </c>
      <c r="P8" s="55">
        <f>COVAR(C8:C25,F8:F25)</f>
        <v>0.0880246913580247</v>
      </c>
      <c r="Q8" s="53">
        <f>COVAR(C8:C25,G8:G25)</f>
        <v>0.07348765432098765</v>
      </c>
      <c r="R8" s="23">
        <f>SUM(M8:Q8)</f>
        <v>0.3256481481481487</v>
      </c>
    </row>
    <row r="9" spans="1:18" ht="15" customHeight="1">
      <c r="A9" s="4">
        <v>6</v>
      </c>
      <c r="B9" s="7" t="s">
        <v>41</v>
      </c>
      <c r="C9" s="11">
        <v>1</v>
      </c>
      <c r="D9" s="12">
        <v>1.2</v>
      </c>
      <c r="E9" s="12">
        <v>2</v>
      </c>
      <c r="F9" s="12">
        <v>1.5</v>
      </c>
      <c r="G9" s="13">
        <v>2</v>
      </c>
      <c r="H9" s="39">
        <f t="shared" si="0"/>
        <v>7.7</v>
      </c>
      <c r="I9" s="25"/>
      <c r="J9" s="30">
        <f aca="true" t="shared" si="1" ref="J9:J25">(H9-H$27)*(H9-H$27)</f>
        <v>0.6136111111111109</v>
      </c>
      <c r="L9" s="6" t="s">
        <v>6</v>
      </c>
      <c r="M9" s="56">
        <f>COVAR(D8:D25,C8:C25)</f>
        <v>0.05537037037037037</v>
      </c>
      <c r="N9" s="24">
        <f>D29</f>
        <v>0.25999999999999956</v>
      </c>
      <c r="O9" s="26">
        <f>COVAR(D8:D25,E8:E25)</f>
        <v>0.012222222222222237</v>
      </c>
      <c r="P9" s="26">
        <f>COVAR(D8:D25,F8:F25)</f>
        <v>0.08370370370370371</v>
      </c>
      <c r="Q9" s="46">
        <f>COVAR(D8:D25,G8:G25)</f>
        <v>0.1025925925925926</v>
      </c>
      <c r="R9" s="23">
        <f>SUM(M9:Q9)</f>
        <v>0.5138888888888885</v>
      </c>
    </row>
    <row r="10" spans="1:18" ht="15" customHeight="1">
      <c r="A10" s="4">
        <v>16</v>
      </c>
      <c r="B10" s="7" t="s">
        <v>42</v>
      </c>
      <c r="C10" s="11">
        <v>1.5</v>
      </c>
      <c r="D10" s="12">
        <v>2</v>
      </c>
      <c r="E10" s="12">
        <v>1.5</v>
      </c>
      <c r="F10" s="12">
        <v>1.5</v>
      </c>
      <c r="G10" s="13">
        <v>1.8</v>
      </c>
      <c r="H10" s="39">
        <f t="shared" si="0"/>
        <v>8.3</v>
      </c>
      <c r="I10" s="19"/>
      <c r="J10" s="30">
        <f t="shared" si="1"/>
        <v>1.9136111111111123</v>
      </c>
      <c r="L10" s="6" t="s">
        <v>7</v>
      </c>
      <c r="M10" s="56">
        <f>COVAR(E8:E25,C8:C25)</f>
        <v>0.010092592592592597</v>
      </c>
      <c r="N10" s="26">
        <f>COVAR(E8:E25,D8:D25)</f>
        <v>0.012222222222222237</v>
      </c>
      <c r="O10" s="24">
        <f>E29</f>
        <v>0.14694444444444502</v>
      </c>
      <c r="P10" s="26">
        <f>COVAR(E8:E25,F8:F25)</f>
        <v>0.055370370370370375</v>
      </c>
      <c r="Q10" s="46">
        <f>COVAR(E8:E25,G8:G25)</f>
        <v>0.15564814814814815</v>
      </c>
      <c r="R10" s="23">
        <f>SUM(M10:Q10)</f>
        <v>0.3802777777777784</v>
      </c>
    </row>
    <row r="11" spans="1:18" ht="15" customHeight="1">
      <c r="A11" s="4">
        <v>15</v>
      </c>
      <c r="B11" s="7" t="s">
        <v>43</v>
      </c>
      <c r="C11" s="11">
        <v>1.8</v>
      </c>
      <c r="D11" s="12">
        <v>2</v>
      </c>
      <c r="E11" s="12">
        <v>1.8</v>
      </c>
      <c r="F11" s="12">
        <v>2</v>
      </c>
      <c r="G11" s="13">
        <v>2</v>
      </c>
      <c r="H11" s="39">
        <f t="shared" si="0"/>
        <v>9.6</v>
      </c>
      <c r="I11" s="25"/>
      <c r="J11" s="30">
        <f t="shared" si="1"/>
        <v>7.2002777777777744</v>
      </c>
      <c r="L11" s="6" t="s">
        <v>8</v>
      </c>
      <c r="M11" s="56">
        <f>COVAR(F8:F25,C8:C25)</f>
        <v>0.0880246913580247</v>
      </c>
      <c r="N11" s="26">
        <f>COVAR(F8:F25,D8:D25)</f>
        <v>0.08370370370370371</v>
      </c>
      <c r="O11" s="26">
        <f>COVAR(F8:F25,E8:E25)</f>
        <v>0.055370370370370375</v>
      </c>
      <c r="P11" s="24">
        <f>F29</f>
        <v>0.23320987654320943</v>
      </c>
      <c r="Q11" s="46">
        <f>COVAR(F8:F25,G8:G25)</f>
        <v>0.14117283950617282</v>
      </c>
      <c r="R11" s="23">
        <f>SUM(M11:Q11)</f>
        <v>0.6014814814814811</v>
      </c>
    </row>
    <row r="12" spans="1:18" ht="15" customHeight="1">
      <c r="A12" s="4">
        <v>18</v>
      </c>
      <c r="B12" s="7" t="s">
        <v>44</v>
      </c>
      <c r="C12" s="11">
        <v>1.8</v>
      </c>
      <c r="D12" s="12">
        <v>1</v>
      </c>
      <c r="E12" s="12">
        <v>1.8</v>
      </c>
      <c r="F12" s="12">
        <v>1.5</v>
      </c>
      <c r="G12" s="13">
        <v>2</v>
      </c>
      <c r="H12" s="39">
        <f t="shared" si="0"/>
        <v>8.1</v>
      </c>
      <c r="I12" s="19"/>
      <c r="J12" s="30">
        <f t="shared" si="1"/>
        <v>1.4002777777777762</v>
      </c>
      <c r="L12" s="6" t="s">
        <v>9</v>
      </c>
      <c r="M12" s="54">
        <f>COVAR(G8:G25,C8:C25)</f>
        <v>0.07348765432098765</v>
      </c>
      <c r="N12" s="49">
        <f>COVAR(G8:G25,D8:D25)</f>
        <v>0.1025925925925926</v>
      </c>
      <c r="O12" s="49">
        <f>COVAR(G8:G25,E8:E25)</f>
        <v>0.15564814814814815</v>
      </c>
      <c r="P12" s="49">
        <f>COVAR(G8:G25,F8:F25)</f>
        <v>0.14117283950617282</v>
      </c>
      <c r="Q12" s="50">
        <f>G29</f>
        <v>0.3349691358024679</v>
      </c>
      <c r="R12" s="23">
        <f>SUM(M12:Q12)</f>
        <v>0.8078703703703691</v>
      </c>
    </row>
    <row r="13" spans="1:18" ht="15" customHeight="1">
      <c r="A13" s="4">
        <v>2</v>
      </c>
      <c r="B13" s="7" t="s">
        <v>45</v>
      </c>
      <c r="C13" s="11">
        <v>1.5</v>
      </c>
      <c r="D13" s="12">
        <v>1.7</v>
      </c>
      <c r="E13" s="12">
        <v>1.3</v>
      </c>
      <c r="F13" s="12">
        <v>2</v>
      </c>
      <c r="G13" s="13">
        <v>1.1</v>
      </c>
      <c r="H13" s="39">
        <f t="shared" si="0"/>
        <v>7.6</v>
      </c>
      <c r="I13" s="19"/>
      <c r="J13" s="30">
        <f t="shared" si="1"/>
        <v>0.46694444444444355</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
        <v>46</v>
      </c>
      <c r="C14" s="11">
        <v>2</v>
      </c>
      <c r="D14" s="12">
        <v>0.5</v>
      </c>
      <c r="E14" s="12">
        <v>1.7</v>
      </c>
      <c r="F14" s="12">
        <v>2</v>
      </c>
      <c r="G14" s="13">
        <v>1.8</v>
      </c>
      <c r="H14" s="39">
        <f t="shared" si="0"/>
        <v>8</v>
      </c>
      <c r="I14" s="19"/>
      <c r="J14" s="30">
        <f t="shared" si="1"/>
        <v>1.1736111111111105</v>
      </c>
      <c r="M14" s="19"/>
      <c r="N14" s="19"/>
      <c r="O14" s="19"/>
      <c r="P14" s="19"/>
      <c r="Q14" s="19"/>
      <c r="R14" s="25"/>
    </row>
    <row r="15" spans="1:18" ht="15" customHeight="1">
      <c r="A15" s="4">
        <v>14</v>
      </c>
      <c r="B15" s="7" t="s">
        <v>47</v>
      </c>
      <c r="C15" s="11">
        <v>1.5</v>
      </c>
      <c r="D15" s="12">
        <v>1.5</v>
      </c>
      <c r="E15" s="12">
        <v>1.7</v>
      </c>
      <c r="F15" s="12">
        <v>1</v>
      </c>
      <c r="G15" s="13">
        <v>2</v>
      </c>
      <c r="H15" s="39">
        <f t="shared" si="0"/>
        <v>7.7</v>
      </c>
      <c r="I15" s="19"/>
      <c r="J15" s="30">
        <f t="shared" si="1"/>
        <v>0.6136111111111109</v>
      </c>
      <c r="M15" s="25"/>
      <c r="N15" s="25"/>
      <c r="O15" s="24" t="s">
        <v>22</v>
      </c>
      <c r="P15" s="26" t="s">
        <v>23</v>
      </c>
      <c r="Q15" s="25"/>
      <c r="R15" s="25"/>
    </row>
    <row r="16" spans="1:18" ht="15" customHeight="1">
      <c r="A16" s="4">
        <v>5</v>
      </c>
      <c r="B16" s="7" t="s">
        <v>48</v>
      </c>
      <c r="C16" s="11">
        <v>2</v>
      </c>
      <c r="D16" s="12">
        <v>2</v>
      </c>
      <c r="E16" s="12">
        <v>1</v>
      </c>
      <c r="F16" s="12">
        <v>2</v>
      </c>
      <c r="G16" s="13">
        <v>2</v>
      </c>
      <c r="H16" s="39">
        <f t="shared" si="0"/>
        <v>9</v>
      </c>
      <c r="I16" s="19"/>
      <c r="J16" s="30">
        <f t="shared" si="1"/>
        <v>4.340277777777777</v>
      </c>
      <c r="M16" s="19"/>
      <c r="N16" s="19"/>
      <c r="O16" s="19"/>
      <c r="P16" s="19"/>
      <c r="Q16" s="19"/>
      <c r="R16" s="19"/>
    </row>
    <row r="17" spans="1:18" ht="15" customHeight="1">
      <c r="A17" s="4">
        <v>1</v>
      </c>
      <c r="B17" s="7" t="s">
        <v>49</v>
      </c>
      <c r="C17" s="11">
        <v>1.1</v>
      </c>
      <c r="D17" s="12">
        <v>1</v>
      </c>
      <c r="E17" s="12">
        <v>1</v>
      </c>
      <c r="F17" s="12">
        <v>0.5</v>
      </c>
      <c r="G17" s="13">
        <v>0.5</v>
      </c>
      <c r="H17" s="39">
        <f t="shared" si="0"/>
        <v>4.1</v>
      </c>
      <c r="I17" s="19"/>
      <c r="J17" s="30">
        <f t="shared" si="1"/>
        <v>7.933611111111115</v>
      </c>
      <c r="M17" s="36">
        <f>M8+N9+O10+P11+Q12</f>
        <v>1.0737962962962952</v>
      </c>
      <c r="N17" s="19"/>
      <c r="O17" s="36">
        <f>N8+O8+P8+Q8+O9+P9+Q9+P10+Q10+Q11+M9+M10+N10+M11+N11+O11+M12+N12+O12+P12</f>
        <v>1.5553703703703707</v>
      </c>
      <c r="P17" s="19"/>
      <c r="Q17" s="19"/>
      <c r="R17" s="19"/>
    </row>
    <row r="18" spans="1:18" ht="15" customHeight="1">
      <c r="A18" s="4">
        <v>17</v>
      </c>
      <c r="B18" s="7" t="s">
        <v>50</v>
      </c>
      <c r="C18" s="11">
        <v>1.7</v>
      </c>
      <c r="D18" s="12">
        <v>2</v>
      </c>
      <c r="E18" s="12">
        <v>1.8</v>
      </c>
      <c r="F18" s="12">
        <v>1</v>
      </c>
      <c r="G18" s="13">
        <v>2</v>
      </c>
      <c r="H18" s="39">
        <f t="shared" si="0"/>
        <v>8.5</v>
      </c>
      <c r="I18" s="19"/>
      <c r="J18" s="30">
        <f t="shared" si="1"/>
        <v>2.5069444444444433</v>
      </c>
      <c r="M18" s="19"/>
      <c r="N18" s="19"/>
      <c r="O18" s="19"/>
      <c r="P18" s="19"/>
      <c r="Q18" s="19"/>
      <c r="R18" s="19"/>
    </row>
    <row r="19" spans="1:18" ht="15" customHeight="1">
      <c r="A19" s="4">
        <v>10</v>
      </c>
      <c r="B19" s="7" t="s">
        <v>51</v>
      </c>
      <c r="C19" s="11">
        <v>1</v>
      </c>
      <c r="D19" s="12">
        <v>0.5</v>
      </c>
      <c r="E19" s="12">
        <v>1.2</v>
      </c>
      <c r="F19" s="12">
        <v>0.8</v>
      </c>
      <c r="G19" s="13">
        <v>1.2</v>
      </c>
      <c r="H19" s="39">
        <f t="shared" si="0"/>
        <v>4.7</v>
      </c>
      <c r="I19" s="19"/>
      <c r="J19" s="30">
        <f t="shared" si="1"/>
        <v>4.913611111111112</v>
      </c>
      <c r="M19" s="36">
        <f>M17/$R$13</f>
        <v>0.4084169748195103</v>
      </c>
      <c r="N19" s="19"/>
      <c r="O19" s="36">
        <f>O17/$R$13</f>
        <v>0.5915830251804899</v>
      </c>
      <c r="P19" s="19"/>
      <c r="Q19" s="19"/>
      <c r="R19" s="19"/>
    </row>
    <row r="20" spans="1:18" ht="15" customHeight="1">
      <c r="A20" s="4">
        <v>12</v>
      </c>
      <c r="B20" s="7" t="s">
        <v>52</v>
      </c>
      <c r="C20" s="11">
        <v>1.7</v>
      </c>
      <c r="D20" s="12">
        <v>0.8</v>
      </c>
      <c r="E20" s="12">
        <v>1.2</v>
      </c>
      <c r="F20" s="12">
        <v>0.7</v>
      </c>
      <c r="G20" s="13">
        <v>0.8</v>
      </c>
      <c r="H20" s="39">
        <f t="shared" si="0"/>
        <v>5.2</v>
      </c>
      <c r="I20" s="19"/>
      <c r="J20" s="30">
        <f t="shared" si="1"/>
        <v>2.946944444444445</v>
      </c>
      <c r="M20" s="19"/>
      <c r="N20" s="19"/>
      <c r="O20" s="19"/>
      <c r="P20" s="19"/>
      <c r="Q20" s="19"/>
      <c r="R20" s="19"/>
    </row>
    <row r="21" spans="1:18" ht="15" customHeight="1">
      <c r="A21" s="4">
        <v>11</v>
      </c>
      <c r="B21" s="7" t="s">
        <v>53</v>
      </c>
      <c r="C21" s="11">
        <v>1.2</v>
      </c>
      <c r="D21" s="12">
        <v>1</v>
      </c>
      <c r="E21" s="12">
        <v>0.9</v>
      </c>
      <c r="F21" s="12">
        <v>0.8</v>
      </c>
      <c r="G21" s="13">
        <v>1.2</v>
      </c>
      <c r="H21" s="39">
        <f t="shared" si="0"/>
        <v>5.1000000000000005</v>
      </c>
      <c r="I21" s="19"/>
      <c r="J21" s="30">
        <f t="shared" si="1"/>
        <v>3.3002777777777768</v>
      </c>
      <c r="M21" s="36">
        <f>1-M19</f>
        <v>0.5915830251804897</v>
      </c>
      <c r="N21" s="19"/>
      <c r="O21" s="19"/>
      <c r="P21" s="19"/>
      <c r="Q21" s="19"/>
      <c r="R21" s="19"/>
    </row>
    <row r="22" spans="1:18" ht="15" customHeight="1">
      <c r="A22" s="4">
        <v>9</v>
      </c>
      <c r="B22" s="7" t="s">
        <v>54</v>
      </c>
      <c r="C22" s="11">
        <v>1.3</v>
      </c>
      <c r="D22" s="12">
        <v>1.7</v>
      </c>
      <c r="E22" s="12">
        <v>1.2</v>
      </c>
      <c r="F22" s="12">
        <v>1</v>
      </c>
      <c r="G22" s="13">
        <v>1.2</v>
      </c>
      <c r="H22" s="39">
        <f t="shared" si="0"/>
        <v>6.4</v>
      </c>
      <c r="J22" s="30">
        <f t="shared" si="1"/>
        <v>0.2669444444444444</v>
      </c>
      <c r="M22" s="19"/>
      <c r="N22" s="19"/>
      <c r="O22" s="19"/>
      <c r="P22" s="19"/>
      <c r="Q22" s="19"/>
      <c r="R22" s="19"/>
    </row>
    <row r="23" spans="1:18" ht="15" customHeight="1">
      <c r="A23" s="4">
        <v>7</v>
      </c>
      <c r="B23" s="7" t="s">
        <v>55</v>
      </c>
      <c r="C23" s="11">
        <v>1.7</v>
      </c>
      <c r="D23" s="12">
        <v>1.5</v>
      </c>
      <c r="E23" s="12">
        <v>1</v>
      </c>
      <c r="F23" s="12">
        <v>1.8</v>
      </c>
      <c r="G23" s="13">
        <v>1.2</v>
      </c>
      <c r="H23" s="39">
        <f t="shared" si="0"/>
        <v>7.2</v>
      </c>
      <c r="J23" s="30">
        <f t="shared" si="1"/>
        <v>0.08027777777777771</v>
      </c>
      <c r="M23" s="36">
        <f>5/(5-1)</f>
        <v>1.25</v>
      </c>
      <c r="N23" s="19"/>
      <c r="O23" s="19"/>
      <c r="P23" s="19"/>
      <c r="Q23" s="19"/>
      <c r="R23" s="19"/>
    </row>
    <row r="24" spans="1:18" ht="15" customHeight="1">
      <c r="A24" s="4">
        <v>4</v>
      </c>
      <c r="B24" s="7" t="s">
        <v>56</v>
      </c>
      <c r="C24" s="11">
        <v>1.5</v>
      </c>
      <c r="D24" s="12">
        <v>1</v>
      </c>
      <c r="E24" s="12">
        <v>0.8</v>
      </c>
      <c r="F24" s="12">
        <v>1.3</v>
      </c>
      <c r="G24" s="13">
        <v>1</v>
      </c>
      <c r="H24" s="39">
        <f t="shared" si="0"/>
        <v>5.6</v>
      </c>
      <c r="J24" s="30">
        <f t="shared" si="1"/>
        <v>1.7336111111111128</v>
      </c>
      <c r="M24" s="19"/>
      <c r="N24" s="19"/>
      <c r="O24" s="19"/>
      <c r="P24" s="19"/>
      <c r="Q24" s="19"/>
      <c r="R24" s="19"/>
    </row>
    <row r="25" spans="1:18" ht="15" customHeight="1">
      <c r="A25" s="4">
        <v>13</v>
      </c>
      <c r="B25" s="7" t="s">
        <v>57</v>
      </c>
      <c r="C25" s="14">
        <v>1.9</v>
      </c>
      <c r="D25" s="15">
        <v>2</v>
      </c>
      <c r="E25" s="15">
        <v>0.8</v>
      </c>
      <c r="F25" s="15">
        <v>1.2</v>
      </c>
      <c r="G25" s="16">
        <v>1.3</v>
      </c>
      <c r="H25" s="39">
        <f>SUM(C25:G25)</f>
        <v>7.2</v>
      </c>
      <c r="J25" s="30">
        <f t="shared" si="1"/>
        <v>0.08027777777777771</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AVERAGE(C8:C25)</f>
        <v>1.5277777777777777</v>
      </c>
      <c r="D27" s="20">
        <f aca="true" t="shared" si="3" ref="D27:J27">AVERAGE(D8:D25)</f>
        <v>1.3666666666666667</v>
      </c>
      <c r="E27" s="20">
        <f t="shared" si="3"/>
        <v>1.3166666666666664</v>
      </c>
      <c r="F27" s="20">
        <f t="shared" si="3"/>
        <v>1.3111111111111111</v>
      </c>
      <c r="G27" s="20">
        <f t="shared" si="3"/>
        <v>1.3944444444444446</v>
      </c>
      <c r="H27" s="20">
        <f t="shared" si="3"/>
        <v>6.916666666666667</v>
      </c>
      <c r="J27" s="38">
        <f t="shared" si="3"/>
        <v>2.6291666666666673</v>
      </c>
    </row>
    <row r="28" spans="3:9" ht="6.75" customHeight="1">
      <c r="C28" s="2"/>
      <c r="D28" s="2"/>
      <c r="E28" s="2"/>
      <c r="F28" s="2"/>
      <c r="G28" s="2"/>
      <c r="H28" s="1"/>
      <c r="I28" s="40"/>
    </row>
    <row r="29" spans="2:8" ht="15" customHeight="1">
      <c r="B29" s="28" t="s">
        <v>5</v>
      </c>
      <c r="C29" s="35">
        <f aca="true" t="shared" si="4" ref="C29:H29">VARP(C8:C25)</f>
        <v>0.09867283950617337</v>
      </c>
      <c r="D29" s="35">
        <f t="shared" si="4"/>
        <v>0.25999999999999956</v>
      </c>
      <c r="E29" s="35">
        <f t="shared" si="4"/>
        <v>0.14694444444444502</v>
      </c>
      <c r="F29" s="35">
        <f t="shared" si="4"/>
        <v>0.23320987654320943</v>
      </c>
      <c r="G29" s="35">
        <f t="shared" si="4"/>
        <v>0.3349691358024679</v>
      </c>
      <c r="H29" s="38">
        <f t="shared" si="4"/>
        <v>2.629166666666669</v>
      </c>
    </row>
    <row r="30" ht="15" customHeight="1"/>
    <row r="31" ht="15" customHeight="1"/>
    <row r="32" ht="15" customHeight="1"/>
    <row r="33" ht="15" customHeight="1"/>
    <row r="34" ht="15" customHeight="1"/>
    <row r="35" ht="15" customHeight="1"/>
  </sheetData>
  <mergeCells count="2">
    <mergeCell ref="M5:Q5"/>
    <mergeCell ref="N25:P25"/>
  </mergeCells>
  <conditionalFormatting sqref="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ignoredErrors>
    <ignoredError sqref="M9" formulaRange="1"/>
  </ignoredErrors>
  <legacyDrawing r:id="rId2"/>
</worksheet>
</file>

<file path=xl/worksheets/sheet10.xml><?xml version="1.0" encoding="utf-8"?>
<worksheet xmlns="http://schemas.openxmlformats.org/spreadsheetml/2006/main" xmlns:r="http://schemas.openxmlformats.org/officeDocument/2006/relationships">
  <sheetPr codeName="Sheet15"/>
  <dimension ref="A1:R29"/>
  <sheetViews>
    <sheetView showGridLines="0"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3:18" ht="21" customHeight="1">
      <c r="C1" s="29" t="s">
        <v>13</v>
      </c>
      <c r="R1">
        <v>10</v>
      </c>
    </row>
    <row r="2" ht="12.75">
      <c r="B2" t="s">
        <v>1</v>
      </c>
    </row>
    <row r="3" spans="2:12" ht="15" customHeight="1">
      <c r="B3" t="s">
        <v>2</v>
      </c>
      <c r="L3" s="22"/>
    </row>
    <row r="4" ht="15" customHeight="1">
      <c r="L4" s="22"/>
    </row>
    <row r="5" spans="10:17" ht="12" customHeight="1">
      <c r="J5" s="33" t="s">
        <v>16</v>
      </c>
      <c r="L5" s="22"/>
      <c r="M5" s="57" t="s">
        <v>11</v>
      </c>
      <c r="N5" s="57"/>
      <c r="O5" s="57"/>
      <c r="P5" s="57"/>
      <c r="Q5" s="57"/>
    </row>
    <row r="6" spans="3:10" ht="12" customHeight="1">
      <c r="C6" s="29"/>
      <c r="D6" s="29"/>
      <c r="E6" s="29" t="s">
        <v>19</v>
      </c>
      <c r="J6" s="33" t="s">
        <v>34</v>
      </c>
    </row>
    <row r="7" spans="1:18" ht="12" customHeight="1">
      <c r="A7" s="21" t="s">
        <v>3</v>
      </c>
      <c r="B7" s="31" t="s">
        <v>0</v>
      </c>
      <c r="C7" s="6" t="s">
        <v>4</v>
      </c>
      <c r="D7" s="6" t="s">
        <v>6</v>
      </c>
      <c r="E7" s="6" t="s">
        <v>7</v>
      </c>
      <c r="F7" s="6" t="s">
        <v>8</v>
      </c>
      <c r="G7" s="6" t="s">
        <v>9</v>
      </c>
      <c r="H7" s="6" t="s">
        <v>12</v>
      </c>
      <c r="J7" s="33" t="s">
        <v>35</v>
      </c>
      <c r="M7" s="6" t="s">
        <v>4</v>
      </c>
      <c r="N7" s="6" t="s">
        <v>6</v>
      </c>
      <c r="O7" s="6" t="s">
        <v>7</v>
      </c>
      <c r="P7" s="6" t="s">
        <v>8</v>
      </c>
      <c r="Q7" s="6" t="s">
        <v>9</v>
      </c>
      <c r="R7" s="6" t="s">
        <v>12</v>
      </c>
    </row>
    <row r="8" spans="1:18" ht="15" customHeight="1">
      <c r="A8" s="4">
        <v>3</v>
      </c>
      <c r="B8" s="7" t="str">
        <f>Prova!B8</f>
        <v>APFC</v>
      </c>
      <c r="C8" s="8">
        <v>1.3</v>
      </c>
      <c r="D8" s="9">
        <v>1.2</v>
      </c>
      <c r="E8" s="30">
        <f>Prova!E8-Prova!E$27</f>
        <v>-0.31666666666666643</v>
      </c>
      <c r="F8" s="9">
        <v>1</v>
      </c>
      <c r="G8" s="30">
        <f>Prova!G8-Prova!G$27</f>
        <v>-1.3944444444444446</v>
      </c>
      <c r="H8" s="17">
        <f aca="true" t="shared" si="0" ref="H8:H25">SUM(C8:G8)</f>
        <v>1.788888888888889</v>
      </c>
      <c r="I8" s="19"/>
      <c r="J8" s="30">
        <f>E8*G8</f>
        <v>0.4415740740740738</v>
      </c>
      <c r="L8" s="6" t="s">
        <v>4</v>
      </c>
      <c r="M8" s="41">
        <f>Prova!M8</f>
        <v>0.09867283950617337</v>
      </c>
      <c r="N8" s="42">
        <f>Prova!N8</f>
        <v>0.05537037037037037</v>
      </c>
      <c r="O8" s="42">
        <f>Prova!O8</f>
        <v>0.010092592592592597</v>
      </c>
      <c r="P8" s="42">
        <f>Prova!P8</f>
        <v>0.0880246913580247</v>
      </c>
      <c r="Q8" s="43">
        <f>Prova!Q8</f>
        <v>0.07348765432098765</v>
      </c>
      <c r="R8" s="23">
        <f>SUM(M8:Q8)</f>
        <v>0.3256481481481487</v>
      </c>
    </row>
    <row r="9" spans="1:18" ht="15" customHeight="1">
      <c r="A9" s="4">
        <v>6</v>
      </c>
      <c r="B9" s="7" t="str">
        <f>Prova!B9</f>
        <v>ATP</v>
      </c>
      <c r="C9" s="11">
        <v>1</v>
      </c>
      <c r="D9" s="12">
        <v>1.2</v>
      </c>
      <c r="E9" s="30">
        <f>Prova!E9-Prova!E$27</f>
        <v>0.6833333333333336</v>
      </c>
      <c r="F9" s="12">
        <v>1.5</v>
      </c>
      <c r="G9" s="30">
        <f>Prova!G9-Prova!G$27</f>
        <v>0.6055555555555554</v>
      </c>
      <c r="H9" s="17">
        <f t="shared" si="0"/>
        <v>4.988888888888889</v>
      </c>
      <c r="I9" s="25"/>
      <c r="J9" s="30">
        <f aca="true" t="shared" si="1" ref="J9:J25">E9*G9</f>
        <v>0.41379629629629633</v>
      </c>
      <c r="L9" s="6" t="s">
        <v>6</v>
      </c>
      <c r="M9" s="44">
        <f>Prova!M9</f>
        <v>0.05537037037037037</v>
      </c>
      <c r="N9" s="34">
        <f>Prova!N9</f>
        <v>0.25999999999999956</v>
      </c>
      <c r="O9" s="34">
        <f>Prova!O9</f>
        <v>0.012222222222222237</v>
      </c>
      <c r="P9" s="34">
        <f>Prova!P9</f>
        <v>0.08370370370370371</v>
      </c>
      <c r="Q9" s="45">
        <f>Prova!Q9</f>
        <v>0.1025925925925926</v>
      </c>
      <c r="R9" s="23">
        <f>SUM(M9:Q9)</f>
        <v>0.5138888888888885</v>
      </c>
    </row>
    <row r="10" spans="1:18" ht="15" customHeight="1">
      <c r="A10" s="4">
        <v>16</v>
      </c>
      <c r="B10" s="7" t="str">
        <f>Prova!B10</f>
        <v>CAN</v>
      </c>
      <c r="C10" s="11">
        <v>1.5</v>
      </c>
      <c r="D10" s="12">
        <v>2</v>
      </c>
      <c r="E10" s="30">
        <f>Prova!E10-Prova!E$27</f>
        <v>0.18333333333333357</v>
      </c>
      <c r="F10" s="12">
        <v>1.5</v>
      </c>
      <c r="G10" s="30">
        <f>Prova!G10-Prova!G$27</f>
        <v>0.40555555555555545</v>
      </c>
      <c r="H10" s="17">
        <f t="shared" si="0"/>
        <v>5.588888888888889</v>
      </c>
      <c r="I10" s="19"/>
      <c r="J10" s="30">
        <f t="shared" si="1"/>
        <v>0.07435185185185193</v>
      </c>
      <c r="L10" s="6" t="s">
        <v>7</v>
      </c>
      <c r="M10" s="44">
        <f>Prova!M10</f>
        <v>0.010092592592592597</v>
      </c>
      <c r="N10" s="34">
        <f>Prova!N10</f>
        <v>0.012222222222222237</v>
      </c>
      <c r="O10" s="24">
        <f>Prova!O10</f>
        <v>0.14694444444444502</v>
      </c>
      <c r="P10" s="34">
        <f>Prova!P10</f>
        <v>0.055370370370370375</v>
      </c>
      <c r="Q10" s="46">
        <f>Prova!Q10</f>
        <v>0.15564814814814815</v>
      </c>
      <c r="R10" s="23">
        <f>SUM(M10:Q10)</f>
        <v>0.3802777777777784</v>
      </c>
    </row>
    <row r="11" spans="1:18" ht="15" customHeight="1">
      <c r="A11" s="4">
        <v>15</v>
      </c>
      <c r="B11" s="7" t="str">
        <f>Prova!B11</f>
        <v>CMP</v>
      </c>
      <c r="C11" s="11">
        <v>1.8</v>
      </c>
      <c r="D11" s="12">
        <v>2</v>
      </c>
      <c r="E11" s="30">
        <f>Prova!E11-Prova!E$27</f>
        <v>0.4833333333333336</v>
      </c>
      <c r="F11" s="12">
        <v>2</v>
      </c>
      <c r="G11" s="30">
        <f>Prova!G11-Prova!G$27</f>
        <v>0.6055555555555554</v>
      </c>
      <c r="H11" s="17">
        <f t="shared" si="0"/>
        <v>6.888888888888888</v>
      </c>
      <c r="I11" s="25"/>
      <c r="J11" s="30">
        <f t="shared" si="1"/>
        <v>0.29268518518518527</v>
      </c>
      <c r="L11" s="6" t="s">
        <v>8</v>
      </c>
      <c r="M11" s="44">
        <f>Prova!M11</f>
        <v>0.0880246913580247</v>
      </c>
      <c r="N11" s="34">
        <f>Prova!N11</f>
        <v>0.08370370370370371</v>
      </c>
      <c r="O11" s="34">
        <f>Prova!O11</f>
        <v>0.055370370370370375</v>
      </c>
      <c r="P11" s="34">
        <f>Prova!P11</f>
        <v>0.23320987654320943</v>
      </c>
      <c r="Q11" s="45">
        <f>Prova!Q11</f>
        <v>0.14117283950617282</v>
      </c>
      <c r="R11" s="23">
        <f>SUM(M11:Q11)</f>
        <v>0.6014814814814811</v>
      </c>
    </row>
    <row r="12" spans="1:18" ht="15" customHeight="1">
      <c r="A12" s="4">
        <v>18</v>
      </c>
      <c r="B12" s="7" t="str">
        <f>Prova!B12</f>
        <v>CASB</v>
      </c>
      <c r="C12" s="11">
        <v>1.8</v>
      </c>
      <c r="D12" s="12">
        <v>1</v>
      </c>
      <c r="E12" s="30">
        <f>Prova!E12-Prova!E$27</f>
        <v>0.4833333333333336</v>
      </c>
      <c r="F12" s="12">
        <v>1.5</v>
      </c>
      <c r="G12" s="30">
        <f>Prova!G12-Prova!G$27</f>
        <v>0.6055555555555554</v>
      </c>
      <c r="H12" s="17">
        <f t="shared" si="0"/>
        <v>5.388888888888888</v>
      </c>
      <c r="I12" s="19"/>
      <c r="J12" s="30">
        <f t="shared" si="1"/>
        <v>0.29268518518518527</v>
      </c>
      <c r="L12" s="6" t="s">
        <v>9</v>
      </c>
      <c r="M12" s="47">
        <f>Prova!M12</f>
        <v>0.07348765432098765</v>
      </c>
      <c r="N12" s="48">
        <f>Prova!N12</f>
        <v>0.1025925925925926</v>
      </c>
      <c r="O12" s="49">
        <f>Prova!O12</f>
        <v>0.15564814814814815</v>
      </c>
      <c r="P12" s="48">
        <f>Prova!P12</f>
        <v>0.14117283950617282</v>
      </c>
      <c r="Q12" s="50">
        <f>Prova!Q12</f>
        <v>0.3349691358024679</v>
      </c>
      <c r="R12" s="23">
        <f>SUM(M12:Q12)</f>
        <v>0.8078703703703691</v>
      </c>
    </row>
    <row r="13" spans="1:18" ht="15" customHeight="1">
      <c r="A13" s="4">
        <v>2</v>
      </c>
      <c r="B13" s="7" t="str">
        <f>Prova!B13</f>
        <v>CFT</v>
      </c>
      <c r="C13" s="11">
        <v>1.5</v>
      </c>
      <c r="D13" s="12">
        <v>1.7</v>
      </c>
      <c r="E13" s="30">
        <f>Prova!E13-Prova!E$27</f>
        <v>-0.016666666666666385</v>
      </c>
      <c r="F13" s="12">
        <v>2</v>
      </c>
      <c r="G13" s="30">
        <f>Prova!G13-Prova!G$27</f>
        <v>-0.2944444444444445</v>
      </c>
      <c r="H13" s="17">
        <f t="shared" si="0"/>
        <v>4.888888888888889</v>
      </c>
      <c r="I13" s="19"/>
      <c r="J13" s="30">
        <f t="shared" si="1"/>
        <v>0.004907407407407326</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tr">
        <f>Prova!B14</f>
        <v>DHAC</v>
      </c>
      <c r="C14" s="11">
        <v>2</v>
      </c>
      <c r="D14" s="12">
        <v>0.5</v>
      </c>
      <c r="E14" s="30">
        <f>Prova!E14-Prova!E$27</f>
        <v>0.3833333333333335</v>
      </c>
      <c r="F14" s="12">
        <v>2</v>
      </c>
      <c r="G14" s="30">
        <f>Prova!G14-Prova!G$27</f>
        <v>0.40555555555555545</v>
      </c>
      <c r="H14" s="17">
        <f t="shared" si="0"/>
        <v>5.28888888888889</v>
      </c>
      <c r="I14" s="19"/>
      <c r="J14" s="30">
        <f t="shared" si="1"/>
        <v>0.155462962962963</v>
      </c>
      <c r="M14" s="19"/>
      <c r="N14" s="19"/>
      <c r="O14" s="19"/>
      <c r="P14" s="19"/>
      <c r="Q14" s="19"/>
      <c r="R14" s="25"/>
    </row>
    <row r="15" spans="1:18" ht="15" customHeight="1">
      <c r="A15" s="4">
        <v>14</v>
      </c>
      <c r="B15" s="7" t="str">
        <f>Prova!B15</f>
        <v>JRMM</v>
      </c>
      <c r="C15" s="11">
        <v>1.5</v>
      </c>
      <c r="D15" s="12">
        <v>1.5</v>
      </c>
      <c r="E15" s="30">
        <f>Prova!E15-Prova!E$27</f>
        <v>0.3833333333333335</v>
      </c>
      <c r="F15" s="12">
        <v>1</v>
      </c>
      <c r="G15" s="30">
        <f>Prova!G15-Prova!G$27</f>
        <v>0.6055555555555554</v>
      </c>
      <c r="H15" s="17">
        <f t="shared" si="0"/>
        <v>4.988888888888889</v>
      </c>
      <c r="I15" s="19"/>
      <c r="J15" s="30">
        <f t="shared" si="1"/>
        <v>0.23212962962962969</v>
      </c>
      <c r="M15" s="25"/>
      <c r="N15" s="25"/>
      <c r="O15" s="24" t="s">
        <v>22</v>
      </c>
      <c r="P15" s="26" t="s">
        <v>23</v>
      </c>
      <c r="Q15" s="25"/>
      <c r="R15" s="25"/>
    </row>
    <row r="16" spans="1:18" ht="15" customHeight="1">
      <c r="A16" s="4">
        <v>5</v>
      </c>
      <c r="B16" s="7" t="str">
        <f>Prova!B16</f>
        <v>JARC</v>
      </c>
      <c r="C16" s="11">
        <v>2</v>
      </c>
      <c r="D16" s="12">
        <v>2</v>
      </c>
      <c r="E16" s="30">
        <f>Prova!E16-Prova!E$27</f>
        <v>-0.31666666666666643</v>
      </c>
      <c r="F16" s="12">
        <v>2</v>
      </c>
      <c r="G16" s="30">
        <f>Prova!G16-Prova!G$27</f>
        <v>0.6055555555555554</v>
      </c>
      <c r="H16" s="17">
        <f t="shared" si="0"/>
        <v>6.288888888888889</v>
      </c>
      <c r="I16" s="19"/>
      <c r="J16" s="30">
        <f t="shared" si="1"/>
        <v>-0.19175925925925907</v>
      </c>
      <c r="M16" s="19"/>
      <c r="N16" s="19"/>
      <c r="O16" s="19"/>
      <c r="P16" s="19"/>
      <c r="Q16" s="19"/>
      <c r="R16" s="19"/>
    </row>
    <row r="17" spans="1:18" ht="15" customHeight="1">
      <c r="A17" s="4">
        <v>1</v>
      </c>
      <c r="B17" s="7" t="str">
        <f>Prova!B17</f>
        <v>MLF</v>
      </c>
      <c r="C17" s="11">
        <v>1.1</v>
      </c>
      <c r="D17" s="12">
        <v>1</v>
      </c>
      <c r="E17" s="30">
        <f>Prova!E17-Prova!E$27</f>
        <v>-0.31666666666666643</v>
      </c>
      <c r="F17" s="12">
        <v>0.5</v>
      </c>
      <c r="G17" s="30">
        <f>Prova!G17-Prova!G$27</f>
        <v>-0.8944444444444446</v>
      </c>
      <c r="H17" s="17">
        <f t="shared" si="0"/>
        <v>1.388888888888889</v>
      </c>
      <c r="I17" s="19"/>
      <c r="J17" s="30">
        <f t="shared" si="1"/>
        <v>0.28324074074074057</v>
      </c>
      <c r="M17" s="36">
        <f>M8+N9+O10+P11+Q12</f>
        <v>1.0737962962962952</v>
      </c>
      <c r="N17" s="19"/>
      <c r="O17" s="36">
        <f>N8+O8+P8+Q8+O9+P9+Q9+P10+Q10+Q11+M9+M10+N10+M11+N11+O11+M12+N12+O12+P12</f>
        <v>1.5553703703703707</v>
      </c>
      <c r="P17" s="19"/>
      <c r="Q17" s="19"/>
      <c r="R17" s="19"/>
    </row>
    <row r="18" spans="1:18" ht="15" customHeight="1">
      <c r="A18" s="4">
        <v>17</v>
      </c>
      <c r="B18" s="7" t="str">
        <f>Prova!B18</f>
        <v>MFCA</v>
      </c>
      <c r="C18" s="11">
        <v>1.7</v>
      </c>
      <c r="D18" s="12">
        <v>2</v>
      </c>
      <c r="E18" s="30">
        <f>Prova!E18-Prova!E$27</f>
        <v>0.4833333333333336</v>
      </c>
      <c r="F18" s="12">
        <v>1</v>
      </c>
      <c r="G18" s="30">
        <f>Prova!G18-Prova!G$27</f>
        <v>0.6055555555555554</v>
      </c>
      <c r="H18" s="17">
        <f t="shared" si="0"/>
        <v>5.788888888888889</v>
      </c>
      <c r="I18" s="19"/>
      <c r="J18" s="30">
        <f t="shared" si="1"/>
        <v>0.29268518518518527</v>
      </c>
      <c r="M18" s="19"/>
      <c r="N18" s="19"/>
      <c r="O18" s="19"/>
      <c r="P18" s="19"/>
      <c r="Q18" s="19"/>
      <c r="R18" s="19"/>
    </row>
    <row r="19" spans="1:18" ht="15" customHeight="1">
      <c r="A19" s="4">
        <v>10</v>
      </c>
      <c r="B19" s="7" t="str">
        <f>Prova!B19</f>
        <v>MHMD</v>
      </c>
      <c r="C19" s="11">
        <v>1</v>
      </c>
      <c r="D19" s="12">
        <v>0.5</v>
      </c>
      <c r="E19" s="30">
        <f>Prova!E19-Prova!E$27</f>
        <v>-0.11666666666666647</v>
      </c>
      <c r="F19" s="12">
        <v>0.8</v>
      </c>
      <c r="G19" s="30">
        <f>Prova!G19-Prova!G$27</f>
        <v>-0.19444444444444464</v>
      </c>
      <c r="H19" s="17">
        <f t="shared" si="0"/>
        <v>1.988888888888889</v>
      </c>
      <c r="I19" s="19"/>
      <c r="J19" s="30">
        <f t="shared" si="1"/>
        <v>0.02268518518518517</v>
      </c>
      <c r="M19" s="36">
        <f>M17/$R$13</f>
        <v>0.4084169748195103</v>
      </c>
      <c r="N19" s="19"/>
      <c r="O19" s="36">
        <f>O17/$R$13</f>
        <v>0.5915830251804899</v>
      </c>
      <c r="P19" s="19"/>
      <c r="Q19" s="19"/>
      <c r="R19" s="19"/>
    </row>
    <row r="20" spans="1:18" ht="15" customHeight="1">
      <c r="A20" s="4">
        <v>12</v>
      </c>
      <c r="B20" s="7" t="str">
        <f>Prova!B20</f>
        <v>OAB</v>
      </c>
      <c r="C20" s="11">
        <v>1.7</v>
      </c>
      <c r="D20" s="12">
        <v>0.8</v>
      </c>
      <c r="E20" s="30">
        <f>Prova!E20-Prova!E$27</f>
        <v>-0.11666666666666647</v>
      </c>
      <c r="F20" s="12">
        <v>0.7</v>
      </c>
      <c r="G20" s="30">
        <f>Prova!G20-Prova!G$27</f>
        <v>-0.5944444444444446</v>
      </c>
      <c r="H20" s="17">
        <f t="shared" si="0"/>
        <v>2.4888888888888894</v>
      </c>
      <c r="I20" s="19"/>
      <c r="J20" s="30">
        <f t="shared" si="1"/>
        <v>0.06935185185185175</v>
      </c>
      <c r="M20" s="19"/>
      <c r="N20" s="19"/>
      <c r="O20" s="19"/>
      <c r="P20" s="19"/>
      <c r="Q20" s="19"/>
      <c r="R20" s="19"/>
    </row>
    <row r="21" spans="1:18" ht="15" customHeight="1">
      <c r="A21" s="4">
        <v>11</v>
      </c>
      <c r="B21" s="7" t="str">
        <f>Prova!B21</f>
        <v>RLM</v>
      </c>
      <c r="C21" s="11">
        <v>1.2</v>
      </c>
      <c r="D21" s="12">
        <v>1</v>
      </c>
      <c r="E21" s="30">
        <f>Prova!E21-Prova!E$27</f>
        <v>-0.4166666666666664</v>
      </c>
      <c r="F21" s="12">
        <v>0.8</v>
      </c>
      <c r="G21" s="30">
        <f>Prova!G21-Prova!G$27</f>
        <v>-0.19444444444444464</v>
      </c>
      <c r="H21" s="17">
        <f t="shared" si="0"/>
        <v>2.3888888888888893</v>
      </c>
      <c r="I21" s="19"/>
      <c r="J21" s="30">
        <f t="shared" si="1"/>
        <v>0.08101851851851855</v>
      </c>
      <c r="M21" s="36">
        <f>1-M19</f>
        <v>0.5915830251804897</v>
      </c>
      <c r="N21" s="19"/>
      <c r="O21" s="19"/>
      <c r="P21" s="19"/>
      <c r="Q21" s="19"/>
      <c r="R21" s="19"/>
    </row>
    <row r="22" spans="1:18" ht="15" customHeight="1">
      <c r="A22" s="4">
        <v>9</v>
      </c>
      <c r="B22" s="7" t="str">
        <f>Prova!B22</f>
        <v>SSP</v>
      </c>
      <c r="C22" s="11">
        <v>1.3</v>
      </c>
      <c r="D22" s="12">
        <v>1.7</v>
      </c>
      <c r="E22" s="30">
        <f>Prova!E22-Prova!E$27</f>
        <v>-0.11666666666666647</v>
      </c>
      <c r="F22" s="12">
        <v>1</v>
      </c>
      <c r="G22" s="30">
        <f>Prova!G22-Prova!G$27</f>
        <v>-0.19444444444444464</v>
      </c>
      <c r="H22" s="17">
        <f t="shared" si="0"/>
        <v>3.688888888888889</v>
      </c>
      <c r="J22" s="30">
        <f t="shared" si="1"/>
        <v>0.02268518518518517</v>
      </c>
      <c r="M22" s="19"/>
      <c r="N22" s="19"/>
      <c r="O22" s="19"/>
      <c r="P22" s="19"/>
      <c r="Q22" s="19"/>
      <c r="R22" s="19"/>
    </row>
    <row r="23" spans="1:18" ht="15" customHeight="1">
      <c r="A23" s="4">
        <v>7</v>
      </c>
      <c r="B23" s="7" t="str">
        <f>Prova!B23</f>
        <v>SFA</v>
      </c>
      <c r="C23" s="11">
        <v>1.7</v>
      </c>
      <c r="D23" s="12">
        <v>1.5</v>
      </c>
      <c r="E23" s="30">
        <f>Prova!E23-Prova!E$27</f>
        <v>-0.31666666666666643</v>
      </c>
      <c r="F23" s="12">
        <v>1.8</v>
      </c>
      <c r="G23" s="30">
        <f>Prova!G23-Prova!G$27</f>
        <v>-0.19444444444444464</v>
      </c>
      <c r="H23" s="17">
        <f t="shared" si="0"/>
        <v>4.488888888888889</v>
      </c>
      <c r="J23" s="30">
        <f t="shared" si="1"/>
        <v>0.061574074074074094</v>
      </c>
      <c r="M23" s="36">
        <f>5/(5-1)</f>
        <v>1.25</v>
      </c>
      <c r="N23" s="19"/>
      <c r="O23" s="19"/>
      <c r="P23" s="19"/>
      <c r="Q23" s="19"/>
      <c r="R23" s="19"/>
    </row>
    <row r="24" spans="1:18" ht="15" customHeight="1">
      <c r="A24" s="4">
        <v>4</v>
      </c>
      <c r="B24" s="7" t="str">
        <f>Prova!B24</f>
        <v>TPOMDA</v>
      </c>
      <c r="C24" s="11">
        <v>1.5</v>
      </c>
      <c r="D24" s="12">
        <v>1</v>
      </c>
      <c r="E24" s="30">
        <f>Prova!E24-Prova!E$27</f>
        <v>-0.5166666666666664</v>
      </c>
      <c r="F24" s="12">
        <v>1.3</v>
      </c>
      <c r="G24" s="30">
        <f>Prova!G24-Prova!G$27</f>
        <v>-0.3944444444444446</v>
      </c>
      <c r="H24" s="17">
        <f t="shared" si="0"/>
        <v>2.8888888888888893</v>
      </c>
      <c r="J24" s="30">
        <f t="shared" si="1"/>
        <v>0.20379629629629625</v>
      </c>
      <c r="M24" s="19"/>
      <c r="N24" s="19"/>
      <c r="O24" s="19"/>
      <c r="P24" s="19"/>
      <c r="Q24" s="19"/>
      <c r="R24" s="19"/>
    </row>
    <row r="25" spans="1:18" ht="15" customHeight="1">
      <c r="A25" s="4">
        <v>13</v>
      </c>
      <c r="B25" s="7" t="str">
        <f>Prova!B25</f>
        <v>VCFN</v>
      </c>
      <c r="C25" s="14">
        <v>1.9</v>
      </c>
      <c r="D25" s="15">
        <v>2</v>
      </c>
      <c r="E25" s="30">
        <f>Prova!E25-Prova!E$27</f>
        <v>-0.5166666666666664</v>
      </c>
      <c r="F25" s="15">
        <v>1.2</v>
      </c>
      <c r="G25" s="30">
        <f>Prova!G25-Prova!G$27</f>
        <v>-0.09444444444444455</v>
      </c>
      <c r="H25" s="17">
        <f t="shared" si="0"/>
        <v>4.488888888888889</v>
      </c>
      <c r="J25" s="30">
        <f t="shared" si="1"/>
        <v>0.048796296296296324</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 aca="true" t="shared" si="3" ref="C27:H27">AVERAGE(C8:C25)</f>
        <v>1.5277777777777777</v>
      </c>
      <c r="D27" s="20">
        <f t="shared" si="3"/>
        <v>1.3666666666666667</v>
      </c>
      <c r="E27" s="20">
        <f t="shared" si="3"/>
        <v>2.3438041630975528E-16</v>
      </c>
      <c r="F27" s="20">
        <f t="shared" si="3"/>
        <v>1.3111111111111111</v>
      </c>
      <c r="G27" s="20">
        <f t="shared" si="3"/>
        <v>-1.603655480014115E-16</v>
      </c>
      <c r="H27" s="20">
        <f t="shared" si="3"/>
        <v>4.205555555555556</v>
      </c>
      <c r="J27" s="32">
        <f>AVERAGE(J8:J25)</f>
        <v>0.15564814814814815</v>
      </c>
    </row>
    <row r="28" spans="3:8" ht="6.75" customHeight="1">
      <c r="C28" s="2"/>
      <c r="D28" s="2"/>
      <c r="E28" s="2"/>
      <c r="F28" s="2"/>
      <c r="G28" s="2"/>
      <c r="H28" s="1"/>
    </row>
    <row r="29" spans="2:8" ht="15" customHeight="1">
      <c r="B29" s="28" t="s">
        <v>5</v>
      </c>
      <c r="C29" s="20">
        <f aca="true" t="shared" si="4" ref="C29:H29">VARP(C8:C25)</f>
        <v>0.09867283950617337</v>
      </c>
      <c r="D29" s="20">
        <f t="shared" si="4"/>
        <v>0.25999999999999956</v>
      </c>
      <c r="E29" s="35">
        <f t="shared" si="4"/>
        <v>0.14694444444444443</v>
      </c>
      <c r="F29" s="20">
        <f t="shared" si="4"/>
        <v>0.23320987654320943</v>
      </c>
      <c r="G29" s="35">
        <f t="shared" si="4"/>
        <v>0.3349691358024691</v>
      </c>
      <c r="H29" s="38">
        <f t="shared" si="4"/>
        <v>2.629166666666669</v>
      </c>
    </row>
    <row r="30" ht="15" customHeight="1"/>
    <row r="31" ht="15" customHeight="1"/>
    <row r="32" ht="15" customHeight="1"/>
    <row r="33" ht="15" customHeight="1"/>
    <row r="34" ht="15" customHeight="1"/>
    <row r="35" ht="15" customHeight="1"/>
  </sheetData>
  <mergeCells count="2">
    <mergeCell ref="M5:Q5"/>
    <mergeCell ref="N25:P25"/>
  </mergeCells>
  <conditionalFormatting sqref="E8:E25 G8:G25 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legacyDrawing r:id="rId2"/>
</worksheet>
</file>

<file path=xl/worksheets/sheet11.xml><?xml version="1.0" encoding="utf-8"?>
<worksheet xmlns="http://schemas.openxmlformats.org/spreadsheetml/2006/main" xmlns:r="http://schemas.openxmlformats.org/officeDocument/2006/relationships">
  <sheetPr codeName="Sheet16"/>
  <dimension ref="A1:R29"/>
  <sheetViews>
    <sheetView showGridLines="0"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3:18" ht="21" customHeight="1">
      <c r="C1" s="29" t="s">
        <v>13</v>
      </c>
      <c r="R1">
        <v>11</v>
      </c>
    </row>
    <row r="2" ht="12.75">
      <c r="B2" t="s">
        <v>1</v>
      </c>
    </row>
    <row r="3" spans="2:12" ht="15" customHeight="1">
      <c r="B3" t="s">
        <v>2</v>
      </c>
      <c r="L3" s="22"/>
    </row>
    <row r="4" ht="15" customHeight="1">
      <c r="L4" s="22"/>
    </row>
    <row r="5" spans="10:17" ht="12" customHeight="1">
      <c r="J5" s="33" t="s">
        <v>16</v>
      </c>
      <c r="L5" s="22"/>
      <c r="M5" s="57" t="s">
        <v>11</v>
      </c>
      <c r="N5" s="57"/>
      <c r="O5" s="57"/>
      <c r="P5" s="57"/>
      <c r="Q5" s="57"/>
    </row>
    <row r="6" spans="3:10" ht="12" customHeight="1">
      <c r="C6" s="29"/>
      <c r="D6" s="29"/>
      <c r="E6" s="37" t="s">
        <v>19</v>
      </c>
      <c r="J6" s="33" t="s">
        <v>36</v>
      </c>
    </row>
    <row r="7" spans="1:18" ht="12" customHeight="1">
      <c r="A7" s="21" t="s">
        <v>3</v>
      </c>
      <c r="B7" s="31" t="s">
        <v>0</v>
      </c>
      <c r="C7" s="6" t="s">
        <v>4</v>
      </c>
      <c r="D7" s="6" t="s">
        <v>6</v>
      </c>
      <c r="E7" s="6" t="s">
        <v>7</v>
      </c>
      <c r="F7" s="6" t="s">
        <v>8</v>
      </c>
      <c r="G7" s="6" t="s">
        <v>9</v>
      </c>
      <c r="H7" s="6" t="s">
        <v>12</v>
      </c>
      <c r="J7" s="33" t="s">
        <v>37</v>
      </c>
      <c r="M7" s="6" t="s">
        <v>4</v>
      </c>
      <c r="N7" s="6" t="s">
        <v>6</v>
      </c>
      <c r="O7" s="6" t="s">
        <v>7</v>
      </c>
      <c r="P7" s="6" t="s">
        <v>8</v>
      </c>
      <c r="Q7" s="6" t="s">
        <v>9</v>
      </c>
      <c r="R7" s="6" t="s">
        <v>12</v>
      </c>
    </row>
    <row r="8" spans="1:18" ht="15" customHeight="1">
      <c r="A8" s="4">
        <v>3</v>
      </c>
      <c r="B8" s="7" t="str">
        <f>Prova!B8</f>
        <v>APFC</v>
      </c>
      <c r="C8" s="8">
        <v>1.3</v>
      </c>
      <c r="D8" s="9">
        <v>1.2</v>
      </c>
      <c r="E8" s="9">
        <v>1</v>
      </c>
      <c r="F8" s="30">
        <f>Prova!F8-Prova!F$27</f>
        <v>-0.3111111111111111</v>
      </c>
      <c r="G8" s="30">
        <f>Prova!G8-Prova!G$27</f>
        <v>-1.3944444444444446</v>
      </c>
      <c r="H8" s="17">
        <f aca="true" t="shared" si="0" ref="H8:H25">SUM(C8:G8)</f>
        <v>1.7944444444444445</v>
      </c>
      <c r="I8" s="19"/>
      <c r="J8" s="30">
        <f>F8*G8</f>
        <v>0.4338271604938272</v>
      </c>
      <c r="L8" s="6" t="s">
        <v>4</v>
      </c>
      <c r="M8" s="41">
        <f>Prova!M8</f>
        <v>0.09867283950617337</v>
      </c>
      <c r="N8" s="42">
        <f>Prova!N8</f>
        <v>0.05537037037037037</v>
      </c>
      <c r="O8" s="42">
        <f>Prova!O8</f>
        <v>0.010092592592592597</v>
      </c>
      <c r="P8" s="42">
        <f>Prova!P8</f>
        <v>0.0880246913580247</v>
      </c>
      <c r="Q8" s="43">
        <f>Prova!Q8</f>
        <v>0.07348765432098765</v>
      </c>
      <c r="R8" s="23">
        <f>SUM(M8:Q8)</f>
        <v>0.3256481481481487</v>
      </c>
    </row>
    <row r="9" spans="1:18" ht="15" customHeight="1">
      <c r="A9" s="4">
        <v>6</v>
      </c>
      <c r="B9" s="7" t="str">
        <f>Prova!B9</f>
        <v>ATP</v>
      </c>
      <c r="C9" s="11">
        <v>1</v>
      </c>
      <c r="D9" s="12">
        <v>1.2</v>
      </c>
      <c r="E9" s="12">
        <v>2</v>
      </c>
      <c r="F9" s="30">
        <f>Prova!F9-Prova!F$27</f>
        <v>0.18888888888888888</v>
      </c>
      <c r="G9" s="30">
        <f>Prova!G9-Prova!G$27</f>
        <v>0.6055555555555554</v>
      </c>
      <c r="H9" s="17">
        <f t="shared" si="0"/>
        <v>4.9944444444444445</v>
      </c>
      <c r="I9" s="25"/>
      <c r="J9" s="30">
        <f aca="true" t="shared" si="1" ref="J9:J25">F9*G9</f>
        <v>0.11438271604938269</v>
      </c>
      <c r="L9" s="6" t="s">
        <v>6</v>
      </c>
      <c r="M9" s="44">
        <f>Prova!M9</f>
        <v>0.05537037037037037</v>
      </c>
      <c r="N9" s="34">
        <f>Prova!N9</f>
        <v>0.25999999999999956</v>
      </c>
      <c r="O9" s="34">
        <f>Prova!O9</f>
        <v>0.012222222222222237</v>
      </c>
      <c r="P9" s="34">
        <f>Prova!P9</f>
        <v>0.08370370370370371</v>
      </c>
      <c r="Q9" s="45">
        <f>Prova!Q9</f>
        <v>0.1025925925925926</v>
      </c>
      <c r="R9" s="23">
        <f>SUM(M9:Q9)</f>
        <v>0.5138888888888885</v>
      </c>
    </row>
    <row r="10" spans="1:18" ht="15" customHeight="1">
      <c r="A10" s="4">
        <v>16</v>
      </c>
      <c r="B10" s="7" t="str">
        <f>Prova!B10</f>
        <v>CAN</v>
      </c>
      <c r="C10" s="11">
        <v>1.5</v>
      </c>
      <c r="D10" s="12">
        <v>2</v>
      </c>
      <c r="E10" s="12">
        <v>1.5</v>
      </c>
      <c r="F10" s="30">
        <f>Prova!F10-Prova!F$27</f>
        <v>0.18888888888888888</v>
      </c>
      <c r="G10" s="30">
        <f>Prova!G10-Prova!G$27</f>
        <v>0.40555555555555545</v>
      </c>
      <c r="H10" s="17">
        <f t="shared" si="0"/>
        <v>5.594444444444445</v>
      </c>
      <c r="I10" s="19"/>
      <c r="J10" s="30">
        <f t="shared" si="1"/>
        <v>0.07660493827160492</v>
      </c>
      <c r="L10" s="6" t="s">
        <v>7</v>
      </c>
      <c r="M10" s="44">
        <f>Prova!M10</f>
        <v>0.010092592592592597</v>
      </c>
      <c r="N10" s="34">
        <f>Prova!N10</f>
        <v>0.012222222222222237</v>
      </c>
      <c r="O10" s="34">
        <f>Prova!O10</f>
        <v>0.14694444444444502</v>
      </c>
      <c r="P10" s="34">
        <f>Prova!P10</f>
        <v>0.055370370370370375</v>
      </c>
      <c r="Q10" s="45">
        <f>Prova!Q10</f>
        <v>0.15564814814814815</v>
      </c>
      <c r="R10" s="23">
        <f>SUM(M10:Q10)</f>
        <v>0.3802777777777784</v>
      </c>
    </row>
    <row r="11" spans="1:18" ht="15" customHeight="1">
      <c r="A11" s="4">
        <v>15</v>
      </c>
      <c r="B11" s="7" t="str">
        <f>Prova!B11</f>
        <v>CMP</v>
      </c>
      <c r="C11" s="11">
        <v>1.8</v>
      </c>
      <c r="D11" s="12">
        <v>2</v>
      </c>
      <c r="E11" s="12">
        <v>1.8</v>
      </c>
      <c r="F11" s="30">
        <f>Prova!F11-Prova!F$27</f>
        <v>0.6888888888888889</v>
      </c>
      <c r="G11" s="30">
        <f>Prova!G11-Prova!G$27</f>
        <v>0.6055555555555554</v>
      </c>
      <c r="H11" s="17">
        <f t="shared" si="0"/>
        <v>6.894444444444444</v>
      </c>
      <c r="I11" s="25"/>
      <c r="J11" s="30">
        <f t="shared" si="1"/>
        <v>0.41716049382716036</v>
      </c>
      <c r="L11" s="6" t="s">
        <v>8</v>
      </c>
      <c r="M11" s="44">
        <f>Prova!M11</f>
        <v>0.0880246913580247</v>
      </c>
      <c r="N11" s="34">
        <f>Prova!N11</f>
        <v>0.08370370370370371</v>
      </c>
      <c r="O11" s="34">
        <f>Prova!O11</f>
        <v>0.055370370370370375</v>
      </c>
      <c r="P11" s="24">
        <f>Prova!P11</f>
        <v>0.23320987654320943</v>
      </c>
      <c r="Q11" s="46">
        <f>Prova!Q11</f>
        <v>0.14117283950617282</v>
      </c>
      <c r="R11" s="23">
        <f>SUM(M11:Q11)</f>
        <v>0.6014814814814811</v>
      </c>
    </row>
    <row r="12" spans="1:18" ht="15" customHeight="1">
      <c r="A12" s="4">
        <v>18</v>
      </c>
      <c r="B12" s="7" t="str">
        <f>Prova!B12</f>
        <v>CASB</v>
      </c>
      <c r="C12" s="11">
        <v>1.8</v>
      </c>
      <c r="D12" s="12">
        <v>1</v>
      </c>
      <c r="E12" s="12">
        <v>1.8</v>
      </c>
      <c r="F12" s="30">
        <f>Prova!F12-Prova!F$27</f>
        <v>0.18888888888888888</v>
      </c>
      <c r="G12" s="30">
        <f>Prova!G12-Prova!G$27</f>
        <v>0.6055555555555554</v>
      </c>
      <c r="H12" s="17">
        <f t="shared" si="0"/>
        <v>5.394444444444444</v>
      </c>
      <c r="I12" s="19"/>
      <c r="J12" s="30">
        <f t="shared" si="1"/>
        <v>0.11438271604938269</v>
      </c>
      <c r="L12" s="6" t="s">
        <v>9</v>
      </c>
      <c r="M12" s="47">
        <f>Prova!M12</f>
        <v>0.07348765432098765</v>
      </c>
      <c r="N12" s="48">
        <f>Prova!N12</f>
        <v>0.1025925925925926</v>
      </c>
      <c r="O12" s="48">
        <f>Prova!O12</f>
        <v>0.15564814814814815</v>
      </c>
      <c r="P12" s="49">
        <f>Prova!P12</f>
        <v>0.14117283950617282</v>
      </c>
      <c r="Q12" s="50">
        <f>Prova!Q12</f>
        <v>0.3349691358024679</v>
      </c>
      <c r="R12" s="23">
        <f>SUM(M12:Q12)</f>
        <v>0.8078703703703691</v>
      </c>
    </row>
    <row r="13" spans="1:18" ht="15" customHeight="1">
      <c r="A13" s="4">
        <v>2</v>
      </c>
      <c r="B13" s="7" t="str">
        <f>Prova!B13</f>
        <v>CFT</v>
      </c>
      <c r="C13" s="11">
        <v>1.5</v>
      </c>
      <c r="D13" s="12">
        <v>1.7</v>
      </c>
      <c r="E13" s="12">
        <v>1.3</v>
      </c>
      <c r="F13" s="30">
        <f>Prova!F13-Prova!F$27</f>
        <v>0.6888888888888889</v>
      </c>
      <c r="G13" s="30">
        <f>Prova!G13-Prova!G$27</f>
        <v>-0.2944444444444445</v>
      </c>
      <c r="H13" s="17">
        <f t="shared" si="0"/>
        <v>4.894444444444445</v>
      </c>
      <c r="I13" s="19"/>
      <c r="J13" s="30">
        <f t="shared" si="1"/>
        <v>-0.20283950617283955</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tr">
        <f>Prova!B14</f>
        <v>DHAC</v>
      </c>
      <c r="C14" s="11">
        <v>2</v>
      </c>
      <c r="D14" s="12">
        <v>0.5</v>
      </c>
      <c r="E14" s="12">
        <v>1.7</v>
      </c>
      <c r="F14" s="30">
        <f>Prova!F14-Prova!F$27</f>
        <v>0.6888888888888889</v>
      </c>
      <c r="G14" s="30">
        <f>Prova!G14-Prova!G$27</f>
        <v>0.40555555555555545</v>
      </c>
      <c r="H14" s="17">
        <f t="shared" si="0"/>
        <v>5.294444444444444</v>
      </c>
      <c r="I14" s="19"/>
      <c r="J14" s="30">
        <f t="shared" si="1"/>
        <v>0.27938271604938264</v>
      </c>
      <c r="M14" s="19"/>
      <c r="N14" s="19"/>
      <c r="O14" s="19"/>
      <c r="P14" s="19"/>
      <c r="Q14" s="19"/>
      <c r="R14" s="25"/>
    </row>
    <row r="15" spans="1:18" ht="15" customHeight="1">
      <c r="A15" s="4">
        <v>14</v>
      </c>
      <c r="B15" s="7" t="str">
        <f>Prova!B15</f>
        <v>JRMM</v>
      </c>
      <c r="C15" s="11">
        <v>1.5</v>
      </c>
      <c r="D15" s="12">
        <v>1.5</v>
      </c>
      <c r="E15" s="12">
        <v>1.7</v>
      </c>
      <c r="F15" s="30">
        <f>Prova!F15-Prova!F$27</f>
        <v>-0.3111111111111111</v>
      </c>
      <c r="G15" s="30">
        <f>Prova!G15-Prova!G$27</f>
        <v>0.6055555555555554</v>
      </c>
      <c r="H15" s="17">
        <f t="shared" si="0"/>
        <v>4.9944444444444445</v>
      </c>
      <c r="I15" s="19"/>
      <c r="J15" s="30">
        <f t="shared" si="1"/>
        <v>-0.188395061728395</v>
      </c>
      <c r="M15" s="25"/>
      <c r="N15" s="25"/>
      <c r="O15" s="24" t="s">
        <v>22</v>
      </c>
      <c r="P15" s="26" t="s">
        <v>23</v>
      </c>
      <c r="Q15" s="25"/>
      <c r="R15" s="25"/>
    </row>
    <row r="16" spans="1:18" ht="15" customHeight="1">
      <c r="A16" s="4">
        <v>5</v>
      </c>
      <c r="B16" s="7" t="str">
        <f>Prova!B16</f>
        <v>JARC</v>
      </c>
      <c r="C16" s="11">
        <v>2</v>
      </c>
      <c r="D16" s="12">
        <v>2</v>
      </c>
      <c r="E16" s="12">
        <v>1</v>
      </c>
      <c r="F16" s="30">
        <f>Prova!F16-Prova!F$27</f>
        <v>0.6888888888888889</v>
      </c>
      <c r="G16" s="30">
        <f>Prova!G16-Prova!G$27</f>
        <v>0.6055555555555554</v>
      </c>
      <c r="H16" s="17">
        <f t="shared" si="0"/>
        <v>6.294444444444444</v>
      </c>
      <c r="I16" s="19"/>
      <c r="J16" s="30">
        <f t="shared" si="1"/>
        <v>0.41716049382716036</v>
      </c>
      <c r="M16" s="19"/>
      <c r="N16" s="19"/>
      <c r="O16" s="19"/>
      <c r="P16" s="19"/>
      <c r="Q16" s="19"/>
      <c r="R16" s="19"/>
    </row>
    <row r="17" spans="1:18" ht="15" customHeight="1">
      <c r="A17" s="4">
        <v>1</v>
      </c>
      <c r="B17" s="7" t="str">
        <f>Prova!B17</f>
        <v>MLF</v>
      </c>
      <c r="C17" s="11">
        <v>1.1</v>
      </c>
      <c r="D17" s="12">
        <v>1</v>
      </c>
      <c r="E17" s="12">
        <v>1</v>
      </c>
      <c r="F17" s="30">
        <f>Prova!F17-Prova!F$27</f>
        <v>-0.8111111111111111</v>
      </c>
      <c r="G17" s="30">
        <f>Prova!G17-Prova!G$27</f>
        <v>-0.8944444444444446</v>
      </c>
      <c r="H17" s="17">
        <f t="shared" si="0"/>
        <v>1.3944444444444442</v>
      </c>
      <c r="I17" s="19"/>
      <c r="J17" s="30">
        <f t="shared" si="1"/>
        <v>0.7254938271604939</v>
      </c>
      <c r="M17" s="36">
        <f>M8+N9+O10+P11+Q12</f>
        <v>1.0737962962962952</v>
      </c>
      <c r="N17" s="19"/>
      <c r="O17" s="36">
        <f>N8+O8+P8+Q8+O9+P9+Q9+P10+Q10+Q11+M9+M10+N10+M11+N11+O11+M12+N12+O12+P12</f>
        <v>1.5553703703703707</v>
      </c>
      <c r="P17" s="19"/>
      <c r="Q17" s="19"/>
      <c r="R17" s="19"/>
    </row>
    <row r="18" spans="1:18" ht="15" customHeight="1">
      <c r="A18" s="4">
        <v>17</v>
      </c>
      <c r="B18" s="7" t="str">
        <f>Prova!B18</f>
        <v>MFCA</v>
      </c>
      <c r="C18" s="11">
        <v>1.7</v>
      </c>
      <c r="D18" s="12">
        <v>2</v>
      </c>
      <c r="E18" s="12">
        <v>1.8</v>
      </c>
      <c r="F18" s="30">
        <f>Prova!F18-Prova!F$27</f>
        <v>-0.3111111111111111</v>
      </c>
      <c r="G18" s="30">
        <f>Prova!G18-Prova!G$27</f>
        <v>0.6055555555555554</v>
      </c>
      <c r="H18" s="17">
        <f t="shared" si="0"/>
        <v>5.794444444444444</v>
      </c>
      <c r="I18" s="19"/>
      <c r="J18" s="30">
        <f t="shared" si="1"/>
        <v>-0.188395061728395</v>
      </c>
      <c r="M18" s="19"/>
      <c r="N18" s="19"/>
      <c r="O18" s="19"/>
      <c r="P18" s="19"/>
      <c r="Q18" s="19"/>
      <c r="R18" s="19"/>
    </row>
    <row r="19" spans="1:18" ht="15" customHeight="1">
      <c r="A19" s="4">
        <v>10</v>
      </c>
      <c r="B19" s="7" t="str">
        <f>Prova!B19</f>
        <v>MHMD</v>
      </c>
      <c r="C19" s="11">
        <v>1</v>
      </c>
      <c r="D19" s="12">
        <v>0.5</v>
      </c>
      <c r="E19" s="12">
        <v>1.2</v>
      </c>
      <c r="F19" s="30">
        <f>Prova!F19-Prova!F$27</f>
        <v>-0.5111111111111111</v>
      </c>
      <c r="G19" s="30">
        <f>Prova!G19-Prova!G$27</f>
        <v>-0.19444444444444464</v>
      </c>
      <c r="H19" s="17">
        <f t="shared" si="0"/>
        <v>1.9944444444444445</v>
      </c>
      <c r="I19" s="19"/>
      <c r="J19" s="30">
        <f t="shared" si="1"/>
        <v>0.09938271604938281</v>
      </c>
      <c r="M19" s="36">
        <f>M17/$R$13</f>
        <v>0.4084169748195103</v>
      </c>
      <c r="N19" s="19"/>
      <c r="O19" s="36">
        <f>O17/$R$13</f>
        <v>0.5915830251804899</v>
      </c>
      <c r="P19" s="19"/>
      <c r="Q19" s="19"/>
      <c r="R19" s="19"/>
    </row>
    <row r="20" spans="1:18" ht="15" customHeight="1">
      <c r="A20" s="4">
        <v>12</v>
      </c>
      <c r="B20" s="7" t="str">
        <f>Prova!B20</f>
        <v>OAB</v>
      </c>
      <c r="C20" s="11">
        <v>1.7</v>
      </c>
      <c r="D20" s="12">
        <v>0.8</v>
      </c>
      <c r="E20" s="12">
        <v>1.2</v>
      </c>
      <c r="F20" s="30">
        <f>Prova!F20-Prova!F$27</f>
        <v>-0.6111111111111112</v>
      </c>
      <c r="G20" s="30">
        <f>Prova!G20-Prova!G$27</f>
        <v>-0.5944444444444446</v>
      </c>
      <c r="H20" s="17">
        <f t="shared" si="0"/>
        <v>2.4944444444444445</v>
      </c>
      <c r="I20" s="19"/>
      <c r="J20" s="30">
        <f t="shared" si="1"/>
        <v>0.3632716049382717</v>
      </c>
      <c r="M20" s="19"/>
      <c r="N20" s="19"/>
      <c r="O20" s="19"/>
      <c r="P20" s="19"/>
      <c r="Q20" s="19"/>
      <c r="R20" s="19"/>
    </row>
    <row r="21" spans="1:18" ht="15" customHeight="1">
      <c r="A21" s="4">
        <v>11</v>
      </c>
      <c r="B21" s="7" t="str">
        <f>Prova!B21</f>
        <v>RLM</v>
      </c>
      <c r="C21" s="11">
        <v>1.2</v>
      </c>
      <c r="D21" s="12">
        <v>1</v>
      </c>
      <c r="E21" s="12">
        <v>0.9</v>
      </c>
      <c r="F21" s="30">
        <f>Prova!F21-Prova!F$27</f>
        <v>-0.5111111111111111</v>
      </c>
      <c r="G21" s="30">
        <f>Prova!G21-Prova!G$27</f>
        <v>-0.19444444444444464</v>
      </c>
      <c r="H21" s="17">
        <f t="shared" si="0"/>
        <v>2.3944444444444444</v>
      </c>
      <c r="I21" s="19"/>
      <c r="J21" s="30">
        <f t="shared" si="1"/>
        <v>0.09938271604938281</v>
      </c>
      <c r="M21" s="36">
        <f>1-M19</f>
        <v>0.5915830251804897</v>
      </c>
      <c r="N21" s="19"/>
      <c r="O21" s="19"/>
      <c r="P21" s="19"/>
      <c r="Q21" s="19"/>
      <c r="R21" s="19"/>
    </row>
    <row r="22" spans="1:18" ht="15" customHeight="1">
      <c r="A22" s="4">
        <v>9</v>
      </c>
      <c r="B22" s="7" t="str">
        <f>Prova!B22</f>
        <v>SSP</v>
      </c>
      <c r="C22" s="11">
        <v>1.3</v>
      </c>
      <c r="D22" s="12">
        <v>1.7</v>
      </c>
      <c r="E22" s="12">
        <v>1.2</v>
      </c>
      <c r="F22" s="30">
        <f>Prova!F22-Prova!F$27</f>
        <v>-0.3111111111111111</v>
      </c>
      <c r="G22" s="30">
        <f>Prova!G22-Prova!G$27</f>
        <v>-0.19444444444444464</v>
      </c>
      <c r="H22" s="17">
        <f t="shared" si="0"/>
        <v>3.6944444444444446</v>
      </c>
      <c r="J22" s="30">
        <f t="shared" si="1"/>
        <v>0.06049382716049389</v>
      </c>
      <c r="M22" s="19"/>
      <c r="N22" s="19"/>
      <c r="O22" s="19"/>
      <c r="P22" s="19"/>
      <c r="Q22" s="19"/>
      <c r="R22" s="19"/>
    </row>
    <row r="23" spans="1:18" ht="15" customHeight="1">
      <c r="A23" s="4">
        <v>7</v>
      </c>
      <c r="B23" s="7" t="str">
        <f>Prova!B23</f>
        <v>SFA</v>
      </c>
      <c r="C23" s="11">
        <v>1.7</v>
      </c>
      <c r="D23" s="12">
        <v>1.5</v>
      </c>
      <c r="E23" s="12">
        <v>1</v>
      </c>
      <c r="F23" s="30">
        <f>Prova!F23-Prova!F$27</f>
        <v>0.48888888888888893</v>
      </c>
      <c r="G23" s="30">
        <f>Prova!G23-Prova!G$27</f>
        <v>-0.19444444444444464</v>
      </c>
      <c r="H23" s="17">
        <f t="shared" si="0"/>
        <v>4.4944444444444445</v>
      </c>
      <c r="J23" s="30">
        <f t="shared" si="1"/>
        <v>-0.09506172839506183</v>
      </c>
      <c r="M23" s="36">
        <f>5/(5-1)</f>
        <v>1.25</v>
      </c>
      <c r="N23" s="19"/>
      <c r="O23" s="19"/>
      <c r="P23" s="19"/>
      <c r="Q23" s="19"/>
      <c r="R23" s="19"/>
    </row>
    <row r="24" spans="1:18" ht="15" customHeight="1">
      <c r="A24" s="4">
        <v>4</v>
      </c>
      <c r="B24" s="7" t="str">
        <f>Prova!B24</f>
        <v>TPOMDA</v>
      </c>
      <c r="C24" s="11">
        <v>1.5</v>
      </c>
      <c r="D24" s="12">
        <v>1</v>
      </c>
      <c r="E24" s="12">
        <v>0.8</v>
      </c>
      <c r="F24" s="30">
        <f>Prova!F24-Prova!F$27</f>
        <v>-0.011111111111111072</v>
      </c>
      <c r="G24" s="30">
        <f>Prova!G24-Prova!G$27</f>
        <v>-0.3944444444444446</v>
      </c>
      <c r="H24" s="17">
        <f t="shared" si="0"/>
        <v>2.894444444444444</v>
      </c>
      <c r="J24" s="30">
        <f t="shared" si="1"/>
        <v>0.004382716049382702</v>
      </c>
      <c r="M24" s="19"/>
      <c r="N24" s="19"/>
      <c r="O24" s="19"/>
      <c r="P24" s="19"/>
      <c r="Q24" s="19"/>
      <c r="R24" s="19"/>
    </row>
    <row r="25" spans="1:18" ht="15" customHeight="1">
      <c r="A25" s="4">
        <v>13</v>
      </c>
      <c r="B25" s="7" t="str">
        <f>Prova!B25</f>
        <v>VCFN</v>
      </c>
      <c r="C25" s="14">
        <v>1.9</v>
      </c>
      <c r="D25" s="15">
        <v>2</v>
      </c>
      <c r="E25" s="15">
        <v>0.8</v>
      </c>
      <c r="F25" s="30">
        <f>Prova!F25-Prova!F$27</f>
        <v>-0.11111111111111116</v>
      </c>
      <c r="G25" s="30">
        <f>Prova!G25-Prova!G$27</f>
        <v>-0.09444444444444455</v>
      </c>
      <c r="H25" s="17">
        <f t="shared" si="0"/>
        <v>4.494444444444444</v>
      </c>
      <c r="J25" s="30">
        <f t="shared" si="1"/>
        <v>0.010493827160493845</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 aca="true" t="shared" si="3" ref="C27:H27">AVERAGE(C8:C25)</f>
        <v>1.5277777777777777</v>
      </c>
      <c r="D27" s="20">
        <f t="shared" si="3"/>
        <v>1.3666666666666667</v>
      </c>
      <c r="E27" s="20">
        <f t="shared" si="3"/>
        <v>1.3166666666666664</v>
      </c>
      <c r="F27" s="20">
        <f t="shared" si="3"/>
        <v>1.2335811384723961E-17</v>
      </c>
      <c r="G27" s="20">
        <f t="shared" si="3"/>
        <v>-1.603655480014115E-16</v>
      </c>
      <c r="H27" s="20">
        <f t="shared" si="3"/>
        <v>4.211111111111112</v>
      </c>
      <c r="J27" s="32">
        <f>AVERAGE(J8:J25)</f>
        <v>0.14117283950617282</v>
      </c>
    </row>
    <row r="28" spans="3:8" ht="6.75" customHeight="1">
      <c r="C28" s="2"/>
      <c r="D28" s="2"/>
      <c r="E28" s="2"/>
      <c r="F28" s="2"/>
      <c r="G28" s="2"/>
      <c r="H28" s="1"/>
    </row>
    <row r="29" spans="2:8" ht="15" customHeight="1">
      <c r="B29" s="28" t="s">
        <v>5</v>
      </c>
      <c r="C29" s="20">
        <f aca="true" t="shared" si="4" ref="C29:H29">VARP(C8:C25)</f>
        <v>0.09867283950617337</v>
      </c>
      <c r="D29" s="20">
        <f t="shared" si="4"/>
        <v>0.25999999999999956</v>
      </c>
      <c r="E29" s="20">
        <f t="shared" si="4"/>
        <v>0.14694444444444502</v>
      </c>
      <c r="F29" s="35">
        <f t="shared" si="4"/>
        <v>0.23320987654320988</v>
      </c>
      <c r="G29" s="35">
        <f t="shared" si="4"/>
        <v>0.3349691358024691</v>
      </c>
      <c r="H29" s="38">
        <f t="shared" si="4"/>
        <v>2.6291666666666598</v>
      </c>
    </row>
    <row r="30" ht="15" customHeight="1"/>
    <row r="31" ht="15" customHeight="1"/>
    <row r="32" ht="15" customHeight="1"/>
    <row r="33" ht="15" customHeight="1"/>
    <row r="34" ht="15" customHeight="1"/>
    <row r="35" ht="15" customHeight="1"/>
  </sheetData>
  <mergeCells count="2">
    <mergeCell ref="M5:Q5"/>
    <mergeCell ref="N25:P25"/>
  </mergeCells>
  <conditionalFormatting sqref="F8:G25 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7"/>
  <dimension ref="A1:R29"/>
  <sheetViews>
    <sheetView showGridLines="0"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3:18" ht="21" customHeight="1">
      <c r="C1" s="29" t="s">
        <v>13</v>
      </c>
      <c r="R1">
        <v>2</v>
      </c>
    </row>
    <row r="2" ht="12.75">
      <c r="B2" t="s">
        <v>1</v>
      </c>
    </row>
    <row r="3" spans="2:18" ht="15" customHeight="1">
      <c r="B3" t="s">
        <v>2</v>
      </c>
      <c r="L3" s="22"/>
      <c r="R3" s="40"/>
    </row>
    <row r="4" spans="10:12" ht="15" customHeight="1">
      <c r="J4" s="7"/>
      <c r="L4" s="22"/>
    </row>
    <row r="5" spans="10:17" ht="12" customHeight="1">
      <c r="J5" s="33" t="s">
        <v>16</v>
      </c>
      <c r="L5" s="22"/>
      <c r="M5" s="57" t="s">
        <v>11</v>
      </c>
      <c r="N5" s="57"/>
      <c r="O5" s="57"/>
      <c r="P5" s="57"/>
      <c r="Q5" s="57"/>
    </row>
    <row r="6" spans="3:10" ht="12" customHeight="1">
      <c r="C6" s="29"/>
      <c r="D6" s="29"/>
      <c r="E6" s="29" t="s">
        <v>19</v>
      </c>
      <c r="J6" s="33" t="s">
        <v>17</v>
      </c>
    </row>
    <row r="7" spans="1:18" ht="12" customHeight="1">
      <c r="A7" s="21" t="s">
        <v>3</v>
      </c>
      <c r="B7" s="31" t="s">
        <v>0</v>
      </c>
      <c r="C7" s="6" t="s">
        <v>4</v>
      </c>
      <c r="D7" s="6" t="s">
        <v>6</v>
      </c>
      <c r="E7" s="6" t="s">
        <v>7</v>
      </c>
      <c r="F7" s="6" t="s">
        <v>8</v>
      </c>
      <c r="G7" s="6" t="s">
        <v>9</v>
      </c>
      <c r="H7" s="6" t="s">
        <v>12</v>
      </c>
      <c r="J7" s="33" t="s">
        <v>18</v>
      </c>
      <c r="M7" s="6" t="s">
        <v>4</v>
      </c>
      <c r="N7" s="6" t="s">
        <v>6</v>
      </c>
      <c r="O7" s="6" t="s">
        <v>7</v>
      </c>
      <c r="P7" s="6" t="s">
        <v>8</v>
      </c>
      <c r="Q7" s="6" t="s">
        <v>9</v>
      </c>
      <c r="R7" s="6" t="s">
        <v>12</v>
      </c>
    </row>
    <row r="8" spans="1:18" ht="15" customHeight="1">
      <c r="A8" s="4">
        <v>3</v>
      </c>
      <c r="B8" s="7" t="str">
        <f>Prova!B8</f>
        <v>APFC</v>
      </c>
      <c r="C8" s="30">
        <f>Prova!C8-Prova!C$27</f>
        <v>-0.22777777777777763</v>
      </c>
      <c r="D8" s="30">
        <f>Prova!D8-Prova!D$27</f>
        <v>-0.16666666666666674</v>
      </c>
      <c r="E8" s="9">
        <v>1</v>
      </c>
      <c r="F8" s="9">
        <v>1</v>
      </c>
      <c r="G8" s="10">
        <v>0</v>
      </c>
      <c r="H8" s="17">
        <f aca="true" t="shared" si="0" ref="H8:H25">SUM(C8:G8)</f>
        <v>1.6055555555555556</v>
      </c>
      <c r="I8" s="19"/>
      <c r="J8" s="30">
        <f>C8*D8</f>
        <v>0.037962962962962955</v>
      </c>
      <c r="L8" s="6" t="s">
        <v>4</v>
      </c>
      <c r="M8" s="52">
        <f>Prova!M8</f>
        <v>0.09867283950617337</v>
      </c>
      <c r="N8" s="55">
        <f>Prova!N8</f>
        <v>0.05537037037037037</v>
      </c>
      <c r="O8" s="42">
        <f>Prova!O8</f>
        <v>0.010092592592592597</v>
      </c>
      <c r="P8" s="42">
        <f>Prova!P8</f>
        <v>0.0880246913580247</v>
      </c>
      <c r="Q8" s="43">
        <f>Prova!Q8</f>
        <v>0.07348765432098765</v>
      </c>
      <c r="R8" s="23">
        <f>SUM(M8:Q8)</f>
        <v>0.3256481481481487</v>
      </c>
    </row>
    <row r="9" spans="1:18" ht="15" customHeight="1">
      <c r="A9" s="4">
        <v>6</v>
      </c>
      <c r="B9" s="7" t="str">
        <f>Prova!B9</f>
        <v>ATP</v>
      </c>
      <c r="C9" s="30">
        <f>Prova!C9-Prova!C$27</f>
        <v>-0.5277777777777777</v>
      </c>
      <c r="D9" s="30">
        <f>Prova!D9-Prova!D$27</f>
        <v>-0.16666666666666674</v>
      </c>
      <c r="E9" s="12">
        <v>2</v>
      </c>
      <c r="F9" s="12">
        <v>1.5</v>
      </c>
      <c r="G9" s="13">
        <v>2</v>
      </c>
      <c r="H9" s="17">
        <f t="shared" si="0"/>
        <v>4.805555555555555</v>
      </c>
      <c r="I9" s="25"/>
      <c r="J9" s="30">
        <f aca="true" t="shared" si="1" ref="J9:J25">C9*D9</f>
        <v>0.08796296296296298</v>
      </c>
      <c r="L9" s="6" t="s">
        <v>6</v>
      </c>
      <c r="M9" s="56">
        <f>Prova!M9</f>
        <v>0.05537037037037037</v>
      </c>
      <c r="N9" s="24">
        <f>Prova!N9</f>
        <v>0.25999999999999956</v>
      </c>
      <c r="O9" s="34">
        <f>Prova!O9</f>
        <v>0.012222222222222237</v>
      </c>
      <c r="P9" s="34">
        <f>Prova!P9</f>
        <v>0.08370370370370371</v>
      </c>
      <c r="Q9" s="45">
        <f>Prova!Q9</f>
        <v>0.1025925925925926</v>
      </c>
      <c r="R9" s="23">
        <f>SUM(M9:Q9)</f>
        <v>0.5138888888888885</v>
      </c>
    </row>
    <row r="10" spans="1:18" ht="15" customHeight="1">
      <c r="A10" s="4">
        <v>16</v>
      </c>
      <c r="B10" s="7" t="str">
        <f>Prova!B10</f>
        <v>CAN</v>
      </c>
      <c r="C10" s="30">
        <f>Prova!C10-Prova!C$27</f>
        <v>-0.02777777777777768</v>
      </c>
      <c r="D10" s="30">
        <f>Prova!D10-Prova!D$27</f>
        <v>0.6333333333333333</v>
      </c>
      <c r="E10" s="12">
        <v>1.5</v>
      </c>
      <c r="F10" s="12">
        <v>1.5</v>
      </c>
      <c r="G10" s="13">
        <v>1.8</v>
      </c>
      <c r="H10" s="17">
        <f t="shared" si="0"/>
        <v>5.405555555555556</v>
      </c>
      <c r="I10" s="19"/>
      <c r="J10" s="30">
        <f t="shared" si="1"/>
        <v>-0.017592592592592528</v>
      </c>
      <c r="L10" s="6" t="s">
        <v>7</v>
      </c>
      <c r="M10" s="44">
        <f>Prova!M10</f>
        <v>0.010092592592592597</v>
      </c>
      <c r="N10" s="34">
        <f>Prova!N10</f>
        <v>0.012222222222222237</v>
      </c>
      <c r="O10" s="34">
        <f>Prova!O10</f>
        <v>0.14694444444444502</v>
      </c>
      <c r="P10" s="34">
        <f>Prova!P10</f>
        <v>0.055370370370370375</v>
      </c>
      <c r="Q10" s="45">
        <f>Prova!Q10</f>
        <v>0.15564814814814815</v>
      </c>
      <c r="R10" s="23">
        <f>SUM(M10:Q10)</f>
        <v>0.3802777777777784</v>
      </c>
    </row>
    <row r="11" spans="1:18" ht="15" customHeight="1">
      <c r="A11" s="4">
        <v>15</v>
      </c>
      <c r="B11" s="7" t="str">
        <f>Prova!B11</f>
        <v>CMP</v>
      </c>
      <c r="C11" s="30">
        <f>Prova!C11-Prova!C$27</f>
        <v>0.27222222222222237</v>
      </c>
      <c r="D11" s="30">
        <f>Prova!D11-Prova!D$27</f>
        <v>0.6333333333333333</v>
      </c>
      <c r="E11" s="12">
        <v>1.8</v>
      </c>
      <c r="F11" s="12">
        <v>2</v>
      </c>
      <c r="G11" s="13">
        <v>2</v>
      </c>
      <c r="H11" s="17">
        <f t="shared" si="0"/>
        <v>6.705555555555556</v>
      </c>
      <c r="I11" s="25"/>
      <c r="J11" s="30">
        <f t="shared" si="1"/>
        <v>0.17240740740740748</v>
      </c>
      <c r="L11" s="6" t="s">
        <v>8</v>
      </c>
      <c r="M11" s="44">
        <f>Prova!M11</f>
        <v>0.0880246913580247</v>
      </c>
      <c r="N11" s="34">
        <f>Prova!N11</f>
        <v>0.08370370370370371</v>
      </c>
      <c r="O11" s="34">
        <f>Prova!O11</f>
        <v>0.055370370370370375</v>
      </c>
      <c r="P11" s="34">
        <f>Prova!P11</f>
        <v>0.23320987654320943</v>
      </c>
      <c r="Q11" s="45">
        <f>Prova!Q11</f>
        <v>0.14117283950617282</v>
      </c>
      <c r="R11" s="23">
        <f>SUM(M11:Q11)</f>
        <v>0.6014814814814811</v>
      </c>
    </row>
    <row r="12" spans="1:18" ht="15" customHeight="1">
      <c r="A12" s="4">
        <v>18</v>
      </c>
      <c r="B12" s="7" t="str">
        <f>Prova!B12</f>
        <v>CASB</v>
      </c>
      <c r="C12" s="30">
        <f>Prova!C12-Prova!C$27</f>
        <v>0.27222222222222237</v>
      </c>
      <c r="D12" s="30">
        <f>Prova!D12-Prova!D$27</f>
        <v>-0.3666666666666667</v>
      </c>
      <c r="E12" s="12">
        <v>1.8</v>
      </c>
      <c r="F12" s="12">
        <v>1.5</v>
      </c>
      <c r="G12" s="13">
        <v>2</v>
      </c>
      <c r="H12" s="17">
        <f t="shared" si="0"/>
        <v>5.205555555555556</v>
      </c>
      <c r="I12" s="19"/>
      <c r="J12" s="30">
        <f t="shared" si="1"/>
        <v>-0.09981481481481487</v>
      </c>
      <c r="L12" s="6" t="s">
        <v>9</v>
      </c>
      <c r="M12" s="47">
        <f>Prova!M12</f>
        <v>0.07348765432098765</v>
      </c>
      <c r="N12" s="48">
        <f>Prova!N12</f>
        <v>0.1025925925925926</v>
      </c>
      <c r="O12" s="48">
        <f>Prova!O12</f>
        <v>0.15564814814814815</v>
      </c>
      <c r="P12" s="48">
        <f>Prova!P12</f>
        <v>0.14117283950617282</v>
      </c>
      <c r="Q12" s="51">
        <f>Prova!Q12</f>
        <v>0.3349691358024679</v>
      </c>
      <c r="R12" s="23">
        <f>SUM(M12:Q12)</f>
        <v>0.8078703703703691</v>
      </c>
    </row>
    <row r="13" spans="1:18" ht="15" customHeight="1">
      <c r="A13" s="4">
        <v>2</v>
      </c>
      <c r="B13" s="7" t="str">
        <f>Prova!B13</f>
        <v>CFT</v>
      </c>
      <c r="C13" s="30">
        <f>Prova!C13-Prova!C$27</f>
        <v>-0.02777777777777768</v>
      </c>
      <c r="D13" s="30">
        <f>Prova!D13-Prova!D$27</f>
        <v>0.33333333333333326</v>
      </c>
      <c r="E13" s="12">
        <v>1.3</v>
      </c>
      <c r="F13" s="12">
        <v>2</v>
      </c>
      <c r="G13" s="13">
        <v>1.1</v>
      </c>
      <c r="H13" s="17">
        <f t="shared" si="0"/>
        <v>4.705555555555556</v>
      </c>
      <c r="I13" s="19"/>
      <c r="J13" s="30">
        <f t="shared" si="1"/>
        <v>-0.009259259259259224</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tr">
        <f>Prova!B14</f>
        <v>DHAC</v>
      </c>
      <c r="C14" s="30">
        <f>Prova!C14-Prova!C$27</f>
        <v>0.4722222222222223</v>
      </c>
      <c r="D14" s="30">
        <f>Prova!D14-Prova!D$27</f>
        <v>-0.8666666666666667</v>
      </c>
      <c r="E14" s="12">
        <v>1.7</v>
      </c>
      <c r="F14" s="12">
        <v>2</v>
      </c>
      <c r="G14" s="13">
        <v>1.8</v>
      </c>
      <c r="H14" s="17">
        <f t="shared" si="0"/>
        <v>5.105555555555555</v>
      </c>
      <c r="I14" s="19"/>
      <c r="J14" s="30">
        <f t="shared" si="1"/>
        <v>-0.4092592592592594</v>
      </c>
      <c r="M14" s="19"/>
      <c r="N14" s="19"/>
      <c r="O14" s="19"/>
      <c r="P14" s="19"/>
      <c r="Q14" s="19"/>
      <c r="R14" s="25"/>
    </row>
    <row r="15" spans="1:18" ht="15" customHeight="1">
      <c r="A15" s="4">
        <v>14</v>
      </c>
      <c r="B15" s="7" t="str">
        <f>Prova!B15</f>
        <v>JRMM</v>
      </c>
      <c r="C15" s="30">
        <f>Prova!C15-Prova!C$27</f>
        <v>-0.02777777777777768</v>
      </c>
      <c r="D15" s="30">
        <f>Prova!D15-Prova!D$27</f>
        <v>0.1333333333333333</v>
      </c>
      <c r="E15" s="12">
        <v>1.7</v>
      </c>
      <c r="F15" s="12">
        <v>1</v>
      </c>
      <c r="G15" s="13">
        <v>2</v>
      </c>
      <c r="H15" s="17">
        <f t="shared" si="0"/>
        <v>4.805555555555555</v>
      </c>
      <c r="I15" s="19"/>
      <c r="J15" s="30">
        <f t="shared" si="1"/>
        <v>-0.0037037037037036895</v>
      </c>
      <c r="M15" s="25"/>
      <c r="N15" s="25"/>
      <c r="O15" s="24" t="s">
        <v>22</v>
      </c>
      <c r="P15" s="26" t="s">
        <v>23</v>
      </c>
      <c r="Q15" s="25"/>
      <c r="R15" s="25"/>
    </row>
    <row r="16" spans="1:18" ht="15" customHeight="1">
      <c r="A16" s="4">
        <v>5</v>
      </c>
      <c r="B16" s="7" t="str">
        <f>Prova!B16</f>
        <v>JARC</v>
      </c>
      <c r="C16" s="30">
        <f>Prova!C16-Prova!C$27</f>
        <v>0.4722222222222223</v>
      </c>
      <c r="D16" s="30">
        <f>Prova!D16-Prova!D$27</f>
        <v>0.6333333333333333</v>
      </c>
      <c r="E16" s="12">
        <v>1</v>
      </c>
      <c r="F16" s="12">
        <v>2</v>
      </c>
      <c r="G16" s="13">
        <v>2</v>
      </c>
      <c r="H16" s="17">
        <f t="shared" si="0"/>
        <v>6.105555555555556</v>
      </c>
      <c r="I16" s="19"/>
      <c r="J16" s="30">
        <f t="shared" si="1"/>
        <v>0.2990740740740741</v>
      </c>
      <c r="M16" s="19"/>
      <c r="N16" s="19"/>
      <c r="O16" s="19"/>
      <c r="P16" s="19"/>
      <c r="Q16" s="19"/>
      <c r="R16" s="19"/>
    </row>
    <row r="17" spans="1:18" ht="15" customHeight="1">
      <c r="A17" s="4">
        <v>1</v>
      </c>
      <c r="B17" s="7" t="str">
        <f>Prova!B17</f>
        <v>MLF</v>
      </c>
      <c r="C17" s="30">
        <f>Prova!C17-Prova!C$27</f>
        <v>-0.4277777777777776</v>
      </c>
      <c r="D17" s="30">
        <f>Prova!D17-Prova!D$27</f>
        <v>-0.3666666666666667</v>
      </c>
      <c r="E17" s="12">
        <v>1</v>
      </c>
      <c r="F17" s="12">
        <v>0.5</v>
      </c>
      <c r="G17" s="13">
        <v>0.5</v>
      </c>
      <c r="H17" s="17">
        <f t="shared" si="0"/>
        <v>1.2055555555555557</v>
      </c>
      <c r="I17" s="19"/>
      <c r="J17" s="30">
        <f t="shared" si="1"/>
        <v>0.1568518518518518</v>
      </c>
      <c r="M17" s="36">
        <f>M8+N9+O10+P11+Q12</f>
        <v>1.0737962962962952</v>
      </c>
      <c r="N17" s="19"/>
      <c r="O17" s="36">
        <f>N8+O8+P8+Q8+O9+P9+Q9+P10+Q10+Q11+M9+M10+N10+M11+N11+O11+M12+N12+O12+P12</f>
        <v>1.5553703703703707</v>
      </c>
      <c r="P17" s="19"/>
      <c r="Q17" s="19"/>
      <c r="R17" s="19"/>
    </row>
    <row r="18" spans="1:18" ht="15" customHeight="1">
      <c r="A18" s="4">
        <v>17</v>
      </c>
      <c r="B18" s="7" t="str">
        <f>Prova!B18</f>
        <v>MFCA</v>
      </c>
      <c r="C18" s="30">
        <f>Prova!C18-Prova!C$27</f>
        <v>0.17222222222222228</v>
      </c>
      <c r="D18" s="30">
        <f>Prova!D18-Prova!D$27</f>
        <v>0.6333333333333333</v>
      </c>
      <c r="E18" s="12">
        <v>1.8</v>
      </c>
      <c r="F18" s="12">
        <v>1</v>
      </c>
      <c r="G18" s="13">
        <v>2</v>
      </c>
      <c r="H18" s="17">
        <f t="shared" si="0"/>
        <v>5.605555555555556</v>
      </c>
      <c r="I18" s="19"/>
      <c r="J18" s="30">
        <f t="shared" si="1"/>
        <v>0.1090740740740741</v>
      </c>
      <c r="M18" s="19"/>
      <c r="N18" s="19"/>
      <c r="O18" s="19"/>
      <c r="P18" s="19"/>
      <c r="Q18" s="19"/>
      <c r="R18" s="19"/>
    </row>
    <row r="19" spans="1:18" ht="15" customHeight="1">
      <c r="A19" s="4">
        <v>10</v>
      </c>
      <c r="B19" s="7" t="str">
        <f>Prova!B19</f>
        <v>MHMD</v>
      </c>
      <c r="C19" s="30">
        <f>Prova!C19-Prova!C$27</f>
        <v>-0.5277777777777777</v>
      </c>
      <c r="D19" s="30">
        <f>Prova!D19-Prova!D$27</f>
        <v>-0.8666666666666667</v>
      </c>
      <c r="E19" s="12">
        <v>1.2</v>
      </c>
      <c r="F19" s="12">
        <v>0.8</v>
      </c>
      <c r="G19" s="13">
        <v>1.2</v>
      </c>
      <c r="H19" s="17">
        <f t="shared" si="0"/>
        <v>1.8055555555555556</v>
      </c>
      <c r="I19" s="19"/>
      <c r="J19" s="30">
        <f t="shared" si="1"/>
        <v>0.4574074074074073</v>
      </c>
      <c r="M19" s="36">
        <f>M17/$R$13</f>
        <v>0.4084169748195103</v>
      </c>
      <c r="N19" s="19"/>
      <c r="O19" s="36">
        <f>O17/$R$13</f>
        <v>0.5915830251804899</v>
      </c>
      <c r="P19" s="19"/>
      <c r="Q19" s="19"/>
      <c r="R19" s="19"/>
    </row>
    <row r="20" spans="1:18" ht="15" customHeight="1">
      <c r="A20" s="4">
        <v>12</v>
      </c>
      <c r="B20" s="7" t="str">
        <f>Prova!B20</f>
        <v>OAB</v>
      </c>
      <c r="C20" s="30">
        <f>Prova!C20-Prova!C$27</f>
        <v>0.17222222222222228</v>
      </c>
      <c r="D20" s="30">
        <f>Prova!D20-Prova!D$27</f>
        <v>-0.5666666666666667</v>
      </c>
      <c r="E20" s="12">
        <v>1.2</v>
      </c>
      <c r="F20" s="12">
        <v>0.7</v>
      </c>
      <c r="G20" s="13">
        <v>0.8</v>
      </c>
      <c r="H20" s="17">
        <f t="shared" si="0"/>
        <v>2.3055555555555554</v>
      </c>
      <c r="I20" s="19"/>
      <c r="J20" s="30">
        <f t="shared" si="1"/>
        <v>-0.09759259259259262</v>
      </c>
      <c r="M20" s="19"/>
      <c r="N20" s="19"/>
      <c r="O20" s="19"/>
      <c r="P20" s="19"/>
      <c r="Q20" s="19"/>
      <c r="R20" s="19"/>
    </row>
    <row r="21" spans="1:18" ht="15" customHeight="1">
      <c r="A21" s="4">
        <v>11</v>
      </c>
      <c r="B21" s="7" t="str">
        <f>Prova!B21</f>
        <v>RLM</v>
      </c>
      <c r="C21" s="30">
        <f>Prova!C21-Prova!C$27</f>
        <v>-0.3277777777777777</v>
      </c>
      <c r="D21" s="30">
        <f>Prova!D21-Prova!D$27</f>
        <v>-0.3666666666666667</v>
      </c>
      <c r="E21" s="12">
        <v>0.9</v>
      </c>
      <c r="F21" s="12">
        <v>0.8</v>
      </c>
      <c r="G21" s="13">
        <v>1.2</v>
      </c>
      <c r="H21" s="17">
        <f t="shared" si="0"/>
        <v>2.2055555555555557</v>
      </c>
      <c r="I21" s="19"/>
      <c r="J21" s="30">
        <f t="shared" si="1"/>
        <v>0.12018518518518517</v>
      </c>
      <c r="M21" s="36">
        <f>1-M19</f>
        <v>0.5915830251804897</v>
      </c>
      <c r="N21" s="19"/>
      <c r="O21" s="19"/>
      <c r="P21" s="19"/>
      <c r="Q21" s="19"/>
      <c r="R21" s="19"/>
    </row>
    <row r="22" spans="1:18" ht="15" customHeight="1">
      <c r="A22" s="4">
        <v>9</v>
      </c>
      <c r="B22" s="7" t="str">
        <f>Prova!B22</f>
        <v>SSP</v>
      </c>
      <c r="C22" s="30">
        <f>Prova!C22-Prova!C$27</f>
        <v>-0.22777777777777763</v>
      </c>
      <c r="D22" s="30">
        <f>Prova!D22-Prova!D$27</f>
        <v>0.33333333333333326</v>
      </c>
      <c r="E22" s="12">
        <v>1.2</v>
      </c>
      <c r="F22" s="12">
        <v>1</v>
      </c>
      <c r="G22" s="13">
        <v>1.2</v>
      </c>
      <c r="H22" s="17">
        <f t="shared" si="0"/>
        <v>3.5055555555555555</v>
      </c>
      <c r="J22" s="30">
        <f t="shared" si="1"/>
        <v>-0.07592592592592586</v>
      </c>
      <c r="M22" s="19"/>
      <c r="N22" s="19"/>
      <c r="O22" s="19"/>
      <c r="P22" s="19"/>
      <c r="Q22" s="19"/>
      <c r="R22" s="19"/>
    </row>
    <row r="23" spans="1:18" ht="15" customHeight="1">
      <c r="A23" s="4">
        <v>7</v>
      </c>
      <c r="B23" s="7" t="str">
        <f>Prova!B23</f>
        <v>SFA</v>
      </c>
      <c r="C23" s="30">
        <f>Prova!C23-Prova!C$27</f>
        <v>0.17222222222222228</v>
      </c>
      <c r="D23" s="30">
        <f>Prova!D23-Prova!D$27</f>
        <v>0.1333333333333333</v>
      </c>
      <c r="E23" s="12">
        <v>1</v>
      </c>
      <c r="F23" s="12">
        <v>1.8</v>
      </c>
      <c r="G23" s="13">
        <v>1.2</v>
      </c>
      <c r="H23" s="17">
        <f t="shared" si="0"/>
        <v>4.305555555555555</v>
      </c>
      <c r="J23" s="30">
        <f t="shared" si="1"/>
        <v>0.022962962962962966</v>
      </c>
      <c r="M23" s="36">
        <f>5/(5-1)</f>
        <v>1.25</v>
      </c>
      <c r="N23" s="19"/>
      <c r="O23" s="19"/>
      <c r="P23" s="19"/>
      <c r="Q23" s="19"/>
      <c r="R23" s="19"/>
    </row>
    <row r="24" spans="1:18" ht="15" customHeight="1">
      <c r="A24" s="4">
        <v>4</v>
      </c>
      <c r="B24" s="7" t="str">
        <f>Prova!B24</f>
        <v>TPOMDA</v>
      </c>
      <c r="C24" s="30">
        <f>Prova!C24-Prova!C$27</f>
        <v>-0.02777777777777768</v>
      </c>
      <c r="D24" s="30">
        <f>Prova!D24-Prova!D$27</f>
        <v>-0.3666666666666667</v>
      </c>
      <c r="E24" s="12">
        <v>0.8</v>
      </c>
      <c r="F24" s="12">
        <v>1.3</v>
      </c>
      <c r="G24" s="13">
        <v>1</v>
      </c>
      <c r="H24" s="17">
        <f t="shared" si="0"/>
        <v>2.7055555555555557</v>
      </c>
      <c r="J24" s="30">
        <f t="shared" si="1"/>
        <v>0.01018518518518515</v>
      </c>
      <c r="M24" s="19"/>
      <c r="N24" s="19"/>
      <c r="O24" s="19"/>
      <c r="P24" s="19"/>
      <c r="Q24" s="19"/>
      <c r="R24" s="19"/>
    </row>
    <row r="25" spans="1:18" ht="15" customHeight="1">
      <c r="A25" s="4">
        <v>13</v>
      </c>
      <c r="B25" s="7" t="str">
        <f>Prova!B25</f>
        <v>VCFN</v>
      </c>
      <c r="C25" s="30">
        <f>Prova!C25-Prova!C$27</f>
        <v>0.37222222222222223</v>
      </c>
      <c r="D25" s="30">
        <f>Prova!D25-Prova!D$27</f>
        <v>0.6333333333333333</v>
      </c>
      <c r="E25" s="15">
        <v>0.8</v>
      </c>
      <c r="F25" s="15">
        <v>1.2</v>
      </c>
      <c r="G25" s="16">
        <v>1.3</v>
      </c>
      <c r="H25" s="17">
        <f t="shared" si="0"/>
        <v>4.305555555555555</v>
      </c>
      <c r="J25" s="30">
        <f t="shared" si="1"/>
        <v>0.23574074074074072</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 aca="true" t="shared" si="3" ref="C27:J27">AVERAGE(C8:C25)</f>
        <v>9.868649107779169E-17</v>
      </c>
      <c r="D27" s="20">
        <f t="shared" si="3"/>
        <v>-3.700743415417188E-17</v>
      </c>
      <c r="E27" s="20">
        <f t="shared" si="3"/>
        <v>1.3166666666666664</v>
      </c>
      <c r="F27" s="20">
        <f t="shared" si="3"/>
        <v>1.3111111111111111</v>
      </c>
      <c r="G27" s="20">
        <f t="shared" si="3"/>
        <v>1.3944444444444446</v>
      </c>
      <c r="H27" s="20">
        <f t="shared" si="3"/>
        <v>4.022222222222222</v>
      </c>
      <c r="J27" s="32">
        <f t="shared" si="3"/>
        <v>0.05537037037037037</v>
      </c>
    </row>
    <row r="28" spans="3:8" ht="6.75" customHeight="1">
      <c r="C28" s="2"/>
      <c r="D28" s="2"/>
      <c r="E28" s="2"/>
      <c r="F28" s="2"/>
      <c r="G28" s="2"/>
      <c r="H28" s="1"/>
    </row>
    <row r="29" spans="2:8" ht="15" customHeight="1">
      <c r="B29" s="28" t="s">
        <v>5</v>
      </c>
      <c r="C29" s="35">
        <f aca="true" t="shared" si="4" ref="C29:H29">VARP(C8:C25)</f>
        <v>0.09867283950617282</v>
      </c>
      <c r="D29" s="35">
        <f t="shared" si="4"/>
        <v>0.25999999999999995</v>
      </c>
      <c r="E29" s="20">
        <f t="shared" si="4"/>
        <v>0.14694444444444502</v>
      </c>
      <c r="F29" s="20">
        <f t="shared" si="4"/>
        <v>0.23320987654320943</v>
      </c>
      <c r="G29" s="20">
        <f t="shared" si="4"/>
        <v>0.3349691358024679</v>
      </c>
      <c r="H29" s="38">
        <f t="shared" si="4"/>
        <v>2.629166666666669</v>
      </c>
    </row>
    <row r="30" ht="15" customHeight="1"/>
    <row r="31" ht="15" customHeight="1"/>
    <row r="32" ht="15" customHeight="1"/>
    <row r="33" ht="15" customHeight="1"/>
    <row r="34" ht="15" customHeight="1"/>
    <row r="35" ht="15" customHeight="1"/>
  </sheetData>
  <mergeCells count="2">
    <mergeCell ref="M5:Q5"/>
    <mergeCell ref="N25:P25"/>
  </mergeCells>
  <conditionalFormatting sqref="C8:D25 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8"/>
  <dimension ref="A1:R29"/>
  <sheetViews>
    <sheetView showGridLines="0"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3:18" ht="21" customHeight="1">
      <c r="C1" s="29" t="s">
        <v>13</v>
      </c>
      <c r="R1">
        <v>3</v>
      </c>
    </row>
    <row r="2" ht="12.75">
      <c r="B2" t="s">
        <v>1</v>
      </c>
    </row>
    <row r="3" spans="2:12" ht="15" customHeight="1">
      <c r="B3" t="s">
        <v>2</v>
      </c>
      <c r="L3" s="22"/>
    </row>
    <row r="4" ht="15" customHeight="1">
      <c r="L4" s="22"/>
    </row>
    <row r="5" spans="10:17" ht="12" customHeight="1">
      <c r="J5" s="33" t="s">
        <v>16</v>
      </c>
      <c r="L5" s="22"/>
      <c r="M5" s="57" t="s">
        <v>11</v>
      </c>
      <c r="N5" s="57"/>
      <c r="O5" s="57"/>
      <c r="P5" s="57"/>
      <c r="Q5" s="57"/>
    </row>
    <row r="6" spans="3:10" ht="12" customHeight="1">
      <c r="C6" s="29"/>
      <c r="D6" s="29"/>
      <c r="E6" s="29" t="s">
        <v>19</v>
      </c>
      <c r="J6" s="33" t="s">
        <v>20</v>
      </c>
    </row>
    <row r="7" spans="1:18" ht="12" customHeight="1">
      <c r="A7" s="21" t="s">
        <v>3</v>
      </c>
      <c r="B7" s="31" t="s">
        <v>0</v>
      </c>
      <c r="C7" s="6" t="s">
        <v>4</v>
      </c>
      <c r="D7" s="6" t="s">
        <v>6</v>
      </c>
      <c r="E7" s="6" t="s">
        <v>7</v>
      </c>
      <c r="F7" s="6" t="s">
        <v>8</v>
      </c>
      <c r="G7" s="6" t="s">
        <v>9</v>
      </c>
      <c r="H7" s="6" t="s">
        <v>12</v>
      </c>
      <c r="J7" s="33" t="s">
        <v>21</v>
      </c>
      <c r="M7" s="6" t="s">
        <v>4</v>
      </c>
      <c r="N7" s="6" t="s">
        <v>6</v>
      </c>
      <c r="O7" s="6" t="s">
        <v>7</v>
      </c>
      <c r="P7" s="6" t="s">
        <v>8</v>
      </c>
      <c r="Q7" s="6" t="s">
        <v>9</v>
      </c>
      <c r="R7" s="6" t="s">
        <v>12</v>
      </c>
    </row>
    <row r="8" spans="1:18" ht="15" customHeight="1">
      <c r="A8" s="4">
        <v>3</v>
      </c>
      <c r="B8" s="7" t="str">
        <f>Prova!B8</f>
        <v>APFC</v>
      </c>
      <c r="C8" s="30">
        <f>Prova!C8-Prova!C$27</f>
        <v>-0.22777777777777763</v>
      </c>
      <c r="D8" s="9">
        <v>1.2</v>
      </c>
      <c r="E8" s="30">
        <f>Prova!E8-Prova!E$27</f>
        <v>-0.31666666666666643</v>
      </c>
      <c r="F8" s="9">
        <v>1</v>
      </c>
      <c r="G8" s="10">
        <v>0</v>
      </c>
      <c r="H8" s="17">
        <f aca="true" t="shared" si="0" ref="H8:H25">SUM(C8:G8)</f>
        <v>1.655555555555556</v>
      </c>
      <c r="I8" s="19"/>
      <c r="J8" s="30">
        <f>C8*E8</f>
        <v>0.07212962962962953</v>
      </c>
      <c r="L8" s="6" t="s">
        <v>4</v>
      </c>
      <c r="M8" s="52">
        <f>Prova!M8</f>
        <v>0.09867283950617337</v>
      </c>
      <c r="N8" s="42">
        <f>Prova!N8</f>
        <v>0.05537037037037037</v>
      </c>
      <c r="O8" s="55">
        <f>Prova!O8</f>
        <v>0.010092592592592597</v>
      </c>
      <c r="P8" s="42">
        <f>Prova!P8</f>
        <v>0.0880246913580247</v>
      </c>
      <c r="Q8" s="43">
        <f>Prova!Q8</f>
        <v>0.07348765432098765</v>
      </c>
      <c r="R8" s="23">
        <f>SUM(M8:Q8)</f>
        <v>0.3256481481481487</v>
      </c>
    </row>
    <row r="9" spans="1:18" ht="15" customHeight="1">
      <c r="A9" s="4">
        <v>6</v>
      </c>
      <c r="B9" s="7" t="str">
        <f>Prova!B9</f>
        <v>ATP</v>
      </c>
      <c r="C9" s="30">
        <f>Prova!C9-Prova!C$27</f>
        <v>-0.5277777777777777</v>
      </c>
      <c r="D9" s="12">
        <v>1.2</v>
      </c>
      <c r="E9" s="30">
        <f>Prova!E9-Prova!E$27</f>
        <v>0.6833333333333336</v>
      </c>
      <c r="F9" s="12">
        <v>1.5</v>
      </c>
      <c r="G9" s="13">
        <v>2</v>
      </c>
      <c r="H9" s="17">
        <f t="shared" si="0"/>
        <v>4.855555555555556</v>
      </c>
      <c r="I9" s="25"/>
      <c r="J9" s="30">
        <f aca="true" t="shared" si="1" ref="J9:J25">C9*E9</f>
        <v>-0.3606481481481482</v>
      </c>
      <c r="L9" s="6" t="s">
        <v>6</v>
      </c>
      <c r="M9" s="44">
        <f>Prova!M9</f>
        <v>0.05537037037037037</v>
      </c>
      <c r="N9" s="34">
        <f>Prova!N9</f>
        <v>0.25999999999999956</v>
      </c>
      <c r="O9" s="34">
        <f>Prova!O9</f>
        <v>0.012222222222222237</v>
      </c>
      <c r="P9" s="34">
        <f>Prova!P9</f>
        <v>0.08370370370370371</v>
      </c>
      <c r="Q9" s="45">
        <f>Prova!Q9</f>
        <v>0.1025925925925926</v>
      </c>
      <c r="R9" s="23">
        <f>SUM(M9:Q9)</f>
        <v>0.5138888888888885</v>
      </c>
    </row>
    <row r="10" spans="1:18" ht="15" customHeight="1">
      <c r="A10" s="4">
        <v>16</v>
      </c>
      <c r="B10" s="7" t="str">
        <f>Prova!B10</f>
        <v>CAN</v>
      </c>
      <c r="C10" s="30">
        <f>Prova!C10-Prova!C$27</f>
        <v>-0.02777777777777768</v>
      </c>
      <c r="D10" s="12">
        <v>2</v>
      </c>
      <c r="E10" s="30">
        <f>Prova!E10-Prova!E$27</f>
        <v>0.18333333333333357</v>
      </c>
      <c r="F10" s="12">
        <v>1.5</v>
      </c>
      <c r="G10" s="13">
        <v>1.8</v>
      </c>
      <c r="H10" s="17">
        <f t="shared" si="0"/>
        <v>5.455555555555556</v>
      </c>
      <c r="I10" s="19"/>
      <c r="J10" s="30">
        <f t="shared" si="1"/>
        <v>-0.005092592592592581</v>
      </c>
      <c r="L10" s="6" t="s">
        <v>7</v>
      </c>
      <c r="M10" s="56">
        <f>Prova!M10</f>
        <v>0.010092592592592597</v>
      </c>
      <c r="N10" s="34">
        <f>Prova!N10</f>
        <v>0.012222222222222237</v>
      </c>
      <c r="O10" s="24">
        <f>Prova!O10</f>
        <v>0.14694444444444502</v>
      </c>
      <c r="P10" s="34">
        <f>Prova!P10</f>
        <v>0.055370370370370375</v>
      </c>
      <c r="Q10" s="45">
        <f>Prova!Q10</f>
        <v>0.15564814814814815</v>
      </c>
      <c r="R10" s="23">
        <f>SUM(M10:Q10)</f>
        <v>0.3802777777777784</v>
      </c>
    </row>
    <row r="11" spans="1:18" ht="15" customHeight="1">
      <c r="A11" s="4">
        <v>15</v>
      </c>
      <c r="B11" s="7" t="str">
        <f>Prova!B11</f>
        <v>CMP</v>
      </c>
      <c r="C11" s="30">
        <f>Prova!C11-Prova!C$27</f>
        <v>0.27222222222222237</v>
      </c>
      <c r="D11" s="12">
        <v>2</v>
      </c>
      <c r="E11" s="30">
        <f>Prova!E11-Prova!E$27</f>
        <v>0.4833333333333336</v>
      </c>
      <c r="F11" s="12">
        <v>2</v>
      </c>
      <c r="G11" s="13">
        <v>2</v>
      </c>
      <c r="H11" s="17">
        <f t="shared" si="0"/>
        <v>6.7555555555555555</v>
      </c>
      <c r="I11" s="25"/>
      <c r="J11" s="30">
        <f t="shared" si="1"/>
        <v>0.13157407407407423</v>
      </c>
      <c r="L11" s="6" t="s">
        <v>8</v>
      </c>
      <c r="M11" s="44">
        <f>Prova!M11</f>
        <v>0.0880246913580247</v>
      </c>
      <c r="N11" s="34">
        <f>Prova!N11</f>
        <v>0.08370370370370371</v>
      </c>
      <c r="O11" s="34">
        <f>Prova!O11</f>
        <v>0.055370370370370375</v>
      </c>
      <c r="P11" s="34">
        <f>Prova!P11</f>
        <v>0.23320987654320943</v>
      </c>
      <c r="Q11" s="45">
        <f>Prova!Q11</f>
        <v>0.14117283950617282</v>
      </c>
      <c r="R11" s="23">
        <f>SUM(M11:Q11)</f>
        <v>0.6014814814814811</v>
      </c>
    </row>
    <row r="12" spans="1:18" ht="15" customHeight="1">
      <c r="A12" s="4">
        <v>18</v>
      </c>
      <c r="B12" s="7" t="str">
        <f>Prova!B12</f>
        <v>CASB</v>
      </c>
      <c r="C12" s="30">
        <f>Prova!C12-Prova!C$27</f>
        <v>0.27222222222222237</v>
      </c>
      <c r="D12" s="12">
        <v>1</v>
      </c>
      <c r="E12" s="30">
        <f>Prova!E12-Prova!E$27</f>
        <v>0.4833333333333336</v>
      </c>
      <c r="F12" s="12">
        <v>1.5</v>
      </c>
      <c r="G12" s="13">
        <v>2</v>
      </c>
      <c r="H12" s="17">
        <f t="shared" si="0"/>
        <v>5.255555555555556</v>
      </c>
      <c r="I12" s="19"/>
      <c r="J12" s="30">
        <f t="shared" si="1"/>
        <v>0.13157407407407423</v>
      </c>
      <c r="L12" s="6" t="s">
        <v>9</v>
      </c>
      <c r="M12" s="47">
        <f>Prova!M12</f>
        <v>0.07348765432098765</v>
      </c>
      <c r="N12" s="48">
        <f>Prova!N12</f>
        <v>0.1025925925925926</v>
      </c>
      <c r="O12" s="48">
        <f>Prova!O12</f>
        <v>0.15564814814814815</v>
      </c>
      <c r="P12" s="48">
        <f>Prova!P12</f>
        <v>0.14117283950617282</v>
      </c>
      <c r="Q12" s="51">
        <f>Prova!Q12</f>
        <v>0.3349691358024679</v>
      </c>
      <c r="R12" s="23">
        <f>SUM(M12:Q12)</f>
        <v>0.8078703703703691</v>
      </c>
    </row>
    <row r="13" spans="1:18" ht="15" customHeight="1">
      <c r="A13" s="4">
        <v>2</v>
      </c>
      <c r="B13" s="7" t="str">
        <f>Prova!B13</f>
        <v>CFT</v>
      </c>
      <c r="C13" s="30">
        <f>Prova!C13-Prova!C$27</f>
        <v>-0.02777777777777768</v>
      </c>
      <c r="D13" s="12">
        <v>1.7</v>
      </c>
      <c r="E13" s="30">
        <f>Prova!E13-Prova!E$27</f>
        <v>-0.016666666666666385</v>
      </c>
      <c r="F13" s="12">
        <v>2</v>
      </c>
      <c r="G13" s="13">
        <v>1.1</v>
      </c>
      <c r="H13" s="17">
        <f t="shared" si="0"/>
        <v>4.755555555555556</v>
      </c>
      <c r="I13" s="19"/>
      <c r="J13" s="30">
        <f t="shared" si="1"/>
        <v>0.0004629629629629535</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tr">
        <f>Prova!B14</f>
        <v>DHAC</v>
      </c>
      <c r="C14" s="30">
        <f>Prova!C14-Prova!C$27</f>
        <v>0.4722222222222223</v>
      </c>
      <c r="D14" s="12">
        <v>0.5</v>
      </c>
      <c r="E14" s="30">
        <f>Prova!E14-Prova!E$27</f>
        <v>0.3833333333333335</v>
      </c>
      <c r="F14" s="12">
        <v>2</v>
      </c>
      <c r="G14" s="13">
        <v>1.8</v>
      </c>
      <c r="H14" s="17">
        <f t="shared" si="0"/>
        <v>5.155555555555556</v>
      </c>
      <c r="I14" s="19"/>
      <c r="J14" s="30">
        <f t="shared" si="1"/>
        <v>0.18101851851851863</v>
      </c>
      <c r="M14" s="19"/>
      <c r="N14" s="19"/>
      <c r="O14" s="19"/>
      <c r="P14" s="19"/>
      <c r="Q14" s="19"/>
      <c r="R14" s="25"/>
    </row>
    <row r="15" spans="1:18" ht="15" customHeight="1">
      <c r="A15" s="4">
        <v>14</v>
      </c>
      <c r="B15" s="7" t="str">
        <f>Prova!B15</f>
        <v>JRMM</v>
      </c>
      <c r="C15" s="30">
        <f>Prova!C15-Prova!C$27</f>
        <v>-0.02777777777777768</v>
      </c>
      <c r="D15" s="12">
        <v>1.5</v>
      </c>
      <c r="E15" s="30">
        <f>Prova!E15-Prova!E$27</f>
        <v>0.3833333333333335</v>
      </c>
      <c r="F15" s="12">
        <v>1</v>
      </c>
      <c r="G15" s="13">
        <v>2</v>
      </c>
      <c r="H15" s="17">
        <f t="shared" si="0"/>
        <v>4.855555555555556</v>
      </c>
      <c r="I15" s="19"/>
      <c r="J15" s="30">
        <f t="shared" si="1"/>
        <v>-0.010648148148148115</v>
      </c>
      <c r="M15" s="25"/>
      <c r="N15" s="25"/>
      <c r="O15" s="24" t="s">
        <v>22</v>
      </c>
      <c r="P15" s="26" t="s">
        <v>23</v>
      </c>
      <c r="Q15" s="25"/>
      <c r="R15" s="25"/>
    </row>
    <row r="16" spans="1:18" ht="15" customHeight="1">
      <c r="A16" s="4">
        <v>5</v>
      </c>
      <c r="B16" s="7" t="str">
        <f>Prova!B16</f>
        <v>JARC</v>
      </c>
      <c r="C16" s="30">
        <f>Prova!C16-Prova!C$27</f>
        <v>0.4722222222222223</v>
      </c>
      <c r="D16" s="12">
        <v>2</v>
      </c>
      <c r="E16" s="30">
        <f>Prova!E16-Prova!E$27</f>
        <v>-0.31666666666666643</v>
      </c>
      <c r="F16" s="12">
        <v>2</v>
      </c>
      <c r="G16" s="13">
        <v>2</v>
      </c>
      <c r="H16" s="17">
        <f t="shared" si="0"/>
        <v>6.155555555555556</v>
      </c>
      <c r="I16" s="19"/>
      <c r="J16" s="30">
        <f t="shared" si="1"/>
        <v>-0.14953703703703697</v>
      </c>
      <c r="M16" s="19"/>
      <c r="N16" s="19"/>
      <c r="O16" s="19"/>
      <c r="P16" s="19"/>
      <c r="Q16" s="19"/>
      <c r="R16" s="19"/>
    </row>
    <row r="17" spans="1:18" ht="15" customHeight="1">
      <c r="A17" s="4">
        <v>1</v>
      </c>
      <c r="B17" s="7" t="str">
        <f>Prova!B17</f>
        <v>MLF</v>
      </c>
      <c r="C17" s="30">
        <f>Prova!C17-Prova!C$27</f>
        <v>-0.4277777777777776</v>
      </c>
      <c r="D17" s="12">
        <v>1</v>
      </c>
      <c r="E17" s="30">
        <f>Prova!E17-Prova!E$27</f>
        <v>-0.31666666666666643</v>
      </c>
      <c r="F17" s="12">
        <v>0.5</v>
      </c>
      <c r="G17" s="13">
        <v>0.5</v>
      </c>
      <c r="H17" s="17">
        <f t="shared" si="0"/>
        <v>1.255555555555556</v>
      </c>
      <c r="I17" s="19"/>
      <c r="J17" s="30">
        <f t="shared" si="1"/>
        <v>0.1354629629629628</v>
      </c>
      <c r="M17" s="36">
        <f>M8+N9+O10+P11+Q12</f>
        <v>1.0737962962962952</v>
      </c>
      <c r="N17" s="19"/>
      <c r="O17" s="36">
        <f>N8+O8+P8+Q8+O9+P9+Q9+P10+Q10+Q11+M9+M10+N10+M11+N11+O11+M12+N12+O12+P12</f>
        <v>1.5553703703703707</v>
      </c>
      <c r="P17" s="19"/>
      <c r="Q17" s="19"/>
      <c r="R17" s="19"/>
    </row>
    <row r="18" spans="1:18" ht="15" customHeight="1">
      <c r="A18" s="4">
        <v>17</v>
      </c>
      <c r="B18" s="7" t="str">
        <f>Prova!B18</f>
        <v>MFCA</v>
      </c>
      <c r="C18" s="30">
        <f>Prova!C18-Prova!C$27</f>
        <v>0.17222222222222228</v>
      </c>
      <c r="D18" s="12">
        <v>2</v>
      </c>
      <c r="E18" s="30">
        <f>Prova!E18-Prova!E$27</f>
        <v>0.4833333333333336</v>
      </c>
      <c r="F18" s="12">
        <v>1</v>
      </c>
      <c r="G18" s="13">
        <v>2</v>
      </c>
      <c r="H18" s="17">
        <f t="shared" si="0"/>
        <v>5.655555555555556</v>
      </c>
      <c r="I18" s="19"/>
      <c r="J18" s="30">
        <f t="shared" si="1"/>
        <v>0.08324074074074081</v>
      </c>
      <c r="M18" s="19"/>
      <c r="N18" s="19"/>
      <c r="O18" s="19"/>
      <c r="P18" s="19"/>
      <c r="Q18" s="19"/>
      <c r="R18" s="19"/>
    </row>
    <row r="19" spans="1:18" ht="15" customHeight="1">
      <c r="A19" s="4">
        <v>10</v>
      </c>
      <c r="B19" s="7" t="str">
        <f>Prova!B19</f>
        <v>MHMD</v>
      </c>
      <c r="C19" s="30">
        <f>Prova!C19-Prova!C$27</f>
        <v>-0.5277777777777777</v>
      </c>
      <c r="D19" s="12">
        <v>0.5</v>
      </c>
      <c r="E19" s="30">
        <f>Prova!E19-Prova!E$27</f>
        <v>-0.11666666666666647</v>
      </c>
      <c r="F19" s="12">
        <v>0.8</v>
      </c>
      <c r="G19" s="13">
        <v>1.2</v>
      </c>
      <c r="H19" s="17">
        <f t="shared" si="0"/>
        <v>1.8555555555555558</v>
      </c>
      <c r="I19" s="19"/>
      <c r="J19" s="30">
        <f t="shared" si="1"/>
        <v>0.06157407407407396</v>
      </c>
      <c r="M19" s="36">
        <f>M17/$R$13</f>
        <v>0.4084169748195103</v>
      </c>
      <c r="N19" s="19"/>
      <c r="O19" s="36">
        <f>O17/$R$13</f>
        <v>0.5915830251804899</v>
      </c>
      <c r="P19" s="19"/>
      <c r="Q19" s="19"/>
      <c r="R19" s="19"/>
    </row>
    <row r="20" spans="1:18" ht="15" customHeight="1">
      <c r="A20" s="4">
        <v>12</v>
      </c>
      <c r="B20" s="7" t="str">
        <f>Prova!B20</f>
        <v>OAB</v>
      </c>
      <c r="C20" s="30">
        <f>Prova!C20-Prova!C$27</f>
        <v>0.17222222222222228</v>
      </c>
      <c r="D20" s="12">
        <v>0.8</v>
      </c>
      <c r="E20" s="30">
        <f>Prova!E20-Prova!E$27</f>
        <v>-0.11666666666666647</v>
      </c>
      <c r="F20" s="12">
        <v>0.7</v>
      </c>
      <c r="G20" s="13">
        <v>0.8</v>
      </c>
      <c r="H20" s="17">
        <f t="shared" si="0"/>
        <v>2.355555555555556</v>
      </c>
      <c r="I20" s="19"/>
      <c r="J20" s="30">
        <f t="shared" si="1"/>
        <v>-0.020092592592592565</v>
      </c>
      <c r="M20" s="19"/>
      <c r="N20" s="19"/>
      <c r="O20" s="19"/>
      <c r="P20" s="19"/>
      <c r="Q20" s="19"/>
      <c r="R20" s="19"/>
    </row>
    <row r="21" spans="1:18" ht="15" customHeight="1">
      <c r="A21" s="4">
        <v>11</v>
      </c>
      <c r="B21" s="7" t="str">
        <f>Prova!B21</f>
        <v>RLM</v>
      </c>
      <c r="C21" s="30">
        <f>Prova!C21-Prova!C$27</f>
        <v>-0.3277777777777777</v>
      </c>
      <c r="D21" s="12">
        <v>1</v>
      </c>
      <c r="E21" s="30">
        <f>Prova!E21-Prova!E$27</f>
        <v>-0.4166666666666664</v>
      </c>
      <c r="F21" s="12">
        <v>0.8</v>
      </c>
      <c r="G21" s="13">
        <v>1.2</v>
      </c>
      <c r="H21" s="17">
        <f t="shared" si="0"/>
        <v>2.2555555555555555</v>
      </c>
      <c r="I21" s="19"/>
      <c r="J21" s="30">
        <f t="shared" si="1"/>
        <v>0.13657407407407396</v>
      </c>
      <c r="M21" s="36">
        <f>1-M19</f>
        <v>0.5915830251804897</v>
      </c>
      <c r="N21" s="19"/>
      <c r="O21" s="19"/>
      <c r="P21" s="19"/>
      <c r="Q21" s="19"/>
      <c r="R21" s="19"/>
    </row>
    <row r="22" spans="1:18" ht="15" customHeight="1">
      <c r="A22" s="4">
        <v>9</v>
      </c>
      <c r="B22" s="7" t="str">
        <f>Prova!B22</f>
        <v>SSP</v>
      </c>
      <c r="C22" s="30">
        <f>Prova!C22-Prova!C$27</f>
        <v>-0.22777777777777763</v>
      </c>
      <c r="D22" s="12">
        <v>1.7</v>
      </c>
      <c r="E22" s="30">
        <f>Prova!E22-Prova!E$27</f>
        <v>-0.11666666666666647</v>
      </c>
      <c r="F22" s="12">
        <v>1</v>
      </c>
      <c r="G22" s="13">
        <v>1.2</v>
      </c>
      <c r="H22" s="17">
        <f t="shared" si="0"/>
        <v>3.5555555555555562</v>
      </c>
      <c r="J22" s="30">
        <f t="shared" si="1"/>
        <v>0.026574074074074014</v>
      </c>
      <c r="M22" s="19"/>
      <c r="N22" s="19"/>
      <c r="O22" s="19"/>
      <c r="P22" s="19"/>
      <c r="Q22" s="19"/>
      <c r="R22" s="19"/>
    </row>
    <row r="23" spans="1:18" ht="15" customHeight="1">
      <c r="A23" s="4">
        <v>7</v>
      </c>
      <c r="B23" s="7" t="str">
        <f>Prova!B23</f>
        <v>SFA</v>
      </c>
      <c r="C23" s="30">
        <f>Prova!C23-Prova!C$27</f>
        <v>0.17222222222222228</v>
      </c>
      <c r="D23" s="12">
        <v>1.5</v>
      </c>
      <c r="E23" s="30">
        <f>Prova!E23-Prova!E$27</f>
        <v>-0.31666666666666643</v>
      </c>
      <c r="F23" s="12">
        <v>1.8</v>
      </c>
      <c r="G23" s="13">
        <v>1.2</v>
      </c>
      <c r="H23" s="17">
        <f t="shared" si="0"/>
        <v>4.355555555555556</v>
      </c>
      <c r="J23" s="30">
        <f t="shared" si="1"/>
        <v>-0.054537037037037016</v>
      </c>
      <c r="M23" s="36">
        <f>5/(5-1)</f>
        <v>1.25</v>
      </c>
      <c r="N23" s="19"/>
      <c r="O23" s="19"/>
      <c r="P23" s="19"/>
      <c r="Q23" s="19"/>
      <c r="R23" s="19"/>
    </row>
    <row r="24" spans="1:18" ht="15" customHeight="1">
      <c r="A24" s="4">
        <v>4</v>
      </c>
      <c r="B24" s="7" t="str">
        <f>Prova!B24</f>
        <v>TPOMDA</v>
      </c>
      <c r="C24" s="30">
        <f>Prova!C24-Prova!C$27</f>
        <v>-0.02777777777777768</v>
      </c>
      <c r="D24" s="12">
        <v>1</v>
      </c>
      <c r="E24" s="30">
        <f>Prova!E24-Prova!E$27</f>
        <v>-0.5166666666666664</v>
      </c>
      <c r="F24" s="12">
        <v>1.3</v>
      </c>
      <c r="G24" s="13">
        <v>1</v>
      </c>
      <c r="H24" s="17">
        <f t="shared" si="0"/>
        <v>2.755555555555556</v>
      </c>
      <c r="J24" s="30">
        <f t="shared" si="1"/>
        <v>0.014351851851851793</v>
      </c>
      <c r="M24" s="19"/>
      <c r="N24" s="19"/>
      <c r="O24" s="19"/>
      <c r="P24" s="19"/>
      <c r="Q24" s="19"/>
      <c r="R24" s="19"/>
    </row>
    <row r="25" spans="1:18" ht="15" customHeight="1">
      <c r="A25" s="4">
        <v>13</v>
      </c>
      <c r="B25" s="7" t="str">
        <f>Prova!B25</f>
        <v>VCFN</v>
      </c>
      <c r="C25" s="30">
        <f>Prova!C25-Prova!C$27</f>
        <v>0.37222222222222223</v>
      </c>
      <c r="D25" s="15">
        <v>2</v>
      </c>
      <c r="E25" s="30">
        <f>Prova!E25-Prova!E$27</f>
        <v>-0.5166666666666664</v>
      </c>
      <c r="F25" s="15">
        <v>1.2</v>
      </c>
      <c r="G25" s="16">
        <v>1.3</v>
      </c>
      <c r="H25" s="17">
        <f t="shared" si="0"/>
        <v>4.355555555555556</v>
      </c>
      <c r="J25" s="30">
        <f t="shared" si="1"/>
        <v>-0.19231481481481472</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 aca="true" t="shared" si="3" ref="C27:H27">AVERAGE(C8:C25)</f>
        <v>9.868649107779169E-17</v>
      </c>
      <c r="D27" s="20">
        <f t="shared" si="3"/>
        <v>1.3666666666666667</v>
      </c>
      <c r="E27" s="20">
        <f t="shared" si="3"/>
        <v>2.3438041630975528E-16</v>
      </c>
      <c r="F27" s="20">
        <f t="shared" si="3"/>
        <v>1.3111111111111111</v>
      </c>
      <c r="G27" s="20">
        <f t="shared" si="3"/>
        <v>1.3944444444444446</v>
      </c>
      <c r="H27" s="20">
        <f t="shared" si="3"/>
        <v>4.072222222222223</v>
      </c>
      <c r="J27" s="32">
        <f>AVERAGE(J8:J25)</f>
        <v>0.010092592592592597</v>
      </c>
    </row>
    <row r="28" spans="3:8" ht="6.75" customHeight="1">
      <c r="C28" s="2"/>
      <c r="D28" s="2"/>
      <c r="E28" s="2"/>
      <c r="F28" s="2"/>
      <c r="G28" s="2"/>
      <c r="H28" s="1"/>
    </row>
    <row r="29" spans="2:8" ht="15" customHeight="1">
      <c r="B29" s="28" t="s">
        <v>5</v>
      </c>
      <c r="C29" s="35">
        <f aca="true" t="shared" si="4" ref="C29:H29">VARP(C8:C25)</f>
        <v>0.09867283950617282</v>
      </c>
      <c r="D29" s="20">
        <f t="shared" si="4"/>
        <v>0.25999999999999956</v>
      </c>
      <c r="E29" s="35">
        <f t="shared" si="4"/>
        <v>0.14694444444444443</v>
      </c>
      <c r="F29" s="20">
        <f t="shared" si="4"/>
        <v>0.23320987654320943</v>
      </c>
      <c r="G29" s="20">
        <f t="shared" si="4"/>
        <v>0.3349691358024679</v>
      </c>
      <c r="H29" s="38">
        <f t="shared" si="4"/>
        <v>2.629166666666669</v>
      </c>
    </row>
    <row r="30" ht="15" customHeight="1"/>
    <row r="31" ht="15" customHeight="1"/>
    <row r="32" ht="15" customHeight="1"/>
    <row r="33" ht="15" customHeight="1"/>
    <row r="34" ht="15" customHeight="1"/>
    <row r="35" ht="15" customHeight="1"/>
  </sheetData>
  <mergeCells count="2">
    <mergeCell ref="M5:Q5"/>
    <mergeCell ref="N25:P25"/>
  </mergeCells>
  <conditionalFormatting sqref="C8:C25 E8:E25 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Sheet9"/>
  <dimension ref="A1:R29"/>
  <sheetViews>
    <sheetView showGridLines="0"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3:18" ht="21" customHeight="1">
      <c r="C1" s="29" t="s">
        <v>13</v>
      </c>
      <c r="R1">
        <v>4</v>
      </c>
    </row>
    <row r="2" ht="12.75">
      <c r="B2" t="s">
        <v>1</v>
      </c>
    </row>
    <row r="3" spans="2:12" ht="15" customHeight="1">
      <c r="B3" t="s">
        <v>2</v>
      </c>
      <c r="L3" s="22"/>
    </row>
    <row r="4" ht="15" customHeight="1">
      <c r="L4" s="22"/>
    </row>
    <row r="5" spans="10:17" ht="12" customHeight="1">
      <c r="J5" s="33" t="s">
        <v>16</v>
      </c>
      <c r="L5" s="22"/>
      <c r="M5" s="57" t="s">
        <v>11</v>
      </c>
      <c r="N5" s="57"/>
      <c r="O5" s="57"/>
      <c r="P5" s="57"/>
      <c r="Q5" s="57"/>
    </row>
    <row r="6" spans="3:10" ht="12" customHeight="1">
      <c r="C6" s="29"/>
      <c r="D6" s="29"/>
      <c r="E6" s="29" t="s">
        <v>19</v>
      </c>
      <c r="J6" s="33" t="s">
        <v>24</v>
      </c>
    </row>
    <row r="7" spans="1:18" ht="12" customHeight="1">
      <c r="A7" s="21" t="s">
        <v>3</v>
      </c>
      <c r="B7" s="31" t="s">
        <v>0</v>
      </c>
      <c r="C7" s="6" t="s">
        <v>4</v>
      </c>
      <c r="D7" s="6" t="s">
        <v>6</v>
      </c>
      <c r="E7" s="6" t="s">
        <v>7</v>
      </c>
      <c r="F7" s="6" t="s">
        <v>8</v>
      </c>
      <c r="G7" s="6" t="s">
        <v>9</v>
      </c>
      <c r="H7" s="6" t="s">
        <v>12</v>
      </c>
      <c r="J7" s="33" t="s">
        <v>25</v>
      </c>
      <c r="M7" s="6" t="s">
        <v>4</v>
      </c>
      <c r="N7" s="6" t="s">
        <v>6</v>
      </c>
      <c r="O7" s="6" t="s">
        <v>7</v>
      </c>
      <c r="P7" s="6" t="s">
        <v>8</v>
      </c>
      <c r="Q7" s="6" t="s">
        <v>9</v>
      </c>
      <c r="R7" s="6" t="s">
        <v>12</v>
      </c>
    </row>
    <row r="8" spans="1:18" ht="15" customHeight="1">
      <c r="A8" s="4">
        <v>3</v>
      </c>
      <c r="B8" s="7" t="str">
        <f>Prova!B8</f>
        <v>APFC</v>
      </c>
      <c r="C8" s="30">
        <f>Prova!C8-Prova!C$27</f>
        <v>-0.22777777777777763</v>
      </c>
      <c r="D8" s="9">
        <v>1.2</v>
      </c>
      <c r="E8" s="9">
        <v>1</v>
      </c>
      <c r="F8" s="30">
        <f>Prova!F8-Prova!F$27</f>
        <v>-0.3111111111111111</v>
      </c>
      <c r="G8" s="10">
        <v>0</v>
      </c>
      <c r="H8" s="17">
        <f aca="true" t="shared" si="0" ref="H8:H25">SUM(C8:G8)</f>
        <v>1.6611111111111112</v>
      </c>
      <c r="I8" s="19"/>
      <c r="J8" s="30">
        <f>C8*F8</f>
        <v>0.07086419753086415</v>
      </c>
      <c r="L8" s="6" t="s">
        <v>4</v>
      </c>
      <c r="M8" s="52">
        <f>Prova!M8</f>
        <v>0.09867283950617337</v>
      </c>
      <c r="N8" s="42">
        <f>Prova!N8</f>
        <v>0.05537037037037037</v>
      </c>
      <c r="O8" s="42">
        <f>Prova!O8</f>
        <v>0.010092592592592597</v>
      </c>
      <c r="P8" s="55">
        <f>Prova!P8</f>
        <v>0.0880246913580247</v>
      </c>
      <c r="Q8" s="43">
        <f>Prova!Q8</f>
        <v>0.07348765432098765</v>
      </c>
      <c r="R8" s="23">
        <f>SUM(M8:Q8)</f>
        <v>0.3256481481481487</v>
      </c>
    </row>
    <row r="9" spans="1:18" ht="15" customHeight="1">
      <c r="A9" s="4">
        <v>6</v>
      </c>
      <c r="B9" s="7" t="str">
        <f>Prova!B9</f>
        <v>ATP</v>
      </c>
      <c r="C9" s="30">
        <f>Prova!C9-Prova!C$27</f>
        <v>-0.5277777777777777</v>
      </c>
      <c r="D9" s="12">
        <v>1.2</v>
      </c>
      <c r="E9" s="12">
        <v>2</v>
      </c>
      <c r="F9" s="30">
        <f>Prova!F9-Prova!F$27</f>
        <v>0.18888888888888888</v>
      </c>
      <c r="G9" s="13">
        <v>2</v>
      </c>
      <c r="H9" s="17">
        <f t="shared" si="0"/>
        <v>4.861111111111112</v>
      </c>
      <c r="I9" s="25"/>
      <c r="J9" s="30">
        <f aca="true" t="shared" si="1" ref="J9:J25">C9*F9</f>
        <v>-0.09969135802469134</v>
      </c>
      <c r="L9" s="6" t="s">
        <v>6</v>
      </c>
      <c r="M9" s="44">
        <f>Prova!M9</f>
        <v>0.05537037037037037</v>
      </c>
      <c r="N9" s="34">
        <f>Prova!N9</f>
        <v>0.25999999999999956</v>
      </c>
      <c r="O9" s="34">
        <f>Prova!O9</f>
        <v>0.012222222222222237</v>
      </c>
      <c r="P9" s="34">
        <f>Prova!P9</f>
        <v>0.08370370370370371</v>
      </c>
      <c r="Q9" s="45">
        <f>Prova!Q9</f>
        <v>0.1025925925925926</v>
      </c>
      <c r="R9" s="23">
        <f>SUM(M9:Q9)</f>
        <v>0.5138888888888885</v>
      </c>
    </row>
    <row r="10" spans="1:18" ht="15" customHeight="1">
      <c r="A10" s="4">
        <v>16</v>
      </c>
      <c r="B10" s="7" t="str">
        <f>Prova!B10</f>
        <v>CAN</v>
      </c>
      <c r="C10" s="30">
        <f>Prova!C10-Prova!C$27</f>
        <v>-0.02777777777777768</v>
      </c>
      <c r="D10" s="12">
        <v>2</v>
      </c>
      <c r="E10" s="12">
        <v>1.5</v>
      </c>
      <c r="F10" s="30">
        <f>Prova!F10-Prova!F$27</f>
        <v>0.18888888888888888</v>
      </c>
      <c r="G10" s="13">
        <v>1.8</v>
      </c>
      <c r="H10" s="17">
        <f t="shared" si="0"/>
        <v>5.461111111111111</v>
      </c>
      <c r="I10" s="19"/>
      <c r="J10" s="30">
        <f t="shared" si="1"/>
        <v>-0.0052469135802468946</v>
      </c>
      <c r="L10" s="6" t="s">
        <v>7</v>
      </c>
      <c r="M10" s="44">
        <f>Prova!M10</f>
        <v>0.010092592592592597</v>
      </c>
      <c r="N10" s="34">
        <f>Prova!N10</f>
        <v>0.012222222222222237</v>
      </c>
      <c r="O10" s="34">
        <f>Prova!O10</f>
        <v>0.14694444444444502</v>
      </c>
      <c r="P10" s="34">
        <f>Prova!P10</f>
        <v>0.055370370370370375</v>
      </c>
      <c r="Q10" s="45">
        <f>Prova!Q10</f>
        <v>0.15564814814814815</v>
      </c>
      <c r="R10" s="23">
        <f>SUM(M10:Q10)</f>
        <v>0.3802777777777784</v>
      </c>
    </row>
    <row r="11" spans="1:18" ht="15" customHeight="1">
      <c r="A11" s="4">
        <v>15</v>
      </c>
      <c r="B11" s="7" t="str">
        <f>Prova!B11</f>
        <v>CMP</v>
      </c>
      <c r="C11" s="30">
        <f>Prova!C11-Prova!C$27</f>
        <v>0.27222222222222237</v>
      </c>
      <c r="D11" s="12">
        <v>2</v>
      </c>
      <c r="E11" s="12">
        <v>1.8</v>
      </c>
      <c r="F11" s="30">
        <f>Prova!F11-Prova!F$27</f>
        <v>0.6888888888888889</v>
      </c>
      <c r="G11" s="13">
        <v>2</v>
      </c>
      <c r="H11" s="17">
        <f t="shared" si="0"/>
        <v>6.761111111111111</v>
      </c>
      <c r="I11" s="25"/>
      <c r="J11" s="30">
        <f t="shared" si="1"/>
        <v>0.18753086419753096</v>
      </c>
      <c r="L11" s="6" t="s">
        <v>8</v>
      </c>
      <c r="M11" s="56">
        <f>Prova!M11</f>
        <v>0.0880246913580247</v>
      </c>
      <c r="N11" s="34">
        <f>Prova!N11</f>
        <v>0.08370370370370371</v>
      </c>
      <c r="O11" s="34">
        <f>Prova!O11</f>
        <v>0.055370370370370375</v>
      </c>
      <c r="P11" s="24">
        <f>Prova!P11</f>
        <v>0.23320987654320943</v>
      </c>
      <c r="Q11" s="45">
        <f>Prova!Q11</f>
        <v>0.14117283950617282</v>
      </c>
      <c r="R11" s="23">
        <f>SUM(M11:Q11)</f>
        <v>0.6014814814814811</v>
      </c>
    </row>
    <row r="12" spans="1:18" ht="15" customHeight="1">
      <c r="A12" s="4">
        <v>18</v>
      </c>
      <c r="B12" s="7" t="str">
        <f>Prova!B12</f>
        <v>CASB</v>
      </c>
      <c r="C12" s="30">
        <f>Prova!C12-Prova!C$27</f>
        <v>0.27222222222222237</v>
      </c>
      <c r="D12" s="12">
        <v>1</v>
      </c>
      <c r="E12" s="12">
        <v>1.8</v>
      </c>
      <c r="F12" s="30">
        <f>Prova!F12-Prova!F$27</f>
        <v>0.18888888888888888</v>
      </c>
      <c r="G12" s="13">
        <v>2</v>
      </c>
      <c r="H12" s="17">
        <f t="shared" si="0"/>
        <v>5.261111111111111</v>
      </c>
      <c r="I12" s="19"/>
      <c r="J12" s="30">
        <f t="shared" si="1"/>
        <v>0.05141975308641978</v>
      </c>
      <c r="L12" s="6" t="s">
        <v>9</v>
      </c>
      <c r="M12" s="47">
        <f>Prova!M12</f>
        <v>0.07348765432098765</v>
      </c>
      <c r="N12" s="48">
        <f>Prova!N12</f>
        <v>0.1025925925925926</v>
      </c>
      <c r="O12" s="48">
        <f>Prova!O12</f>
        <v>0.15564814814814815</v>
      </c>
      <c r="P12" s="48">
        <f>Prova!P12</f>
        <v>0.14117283950617282</v>
      </c>
      <c r="Q12" s="51">
        <f>Prova!Q12</f>
        <v>0.3349691358024679</v>
      </c>
      <c r="R12" s="23">
        <f>SUM(M12:Q12)</f>
        <v>0.8078703703703691</v>
      </c>
    </row>
    <row r="13" spans="1:18" ht="15" customHeight="1">
      <c r="A13" s="4">
        <v>2</v>
      </c>
      <c r="B13" s="7" t="str">
        <f>Prova!B13</f>
        <v>CFT</v>
      </c>
      <c r="C13" s="30">
        <f>Prova!C13-Prova!C$27</f>
        <v>-0.02777777777777768</v>
      </c>
      <c r="D13" s="12">
        <v>1.7</v>
      </c>
      <c r="E13" s="12">
        <v>1.3</v>
      </c>
      <c r="F13" s="30">
        <f>Prova!F13-Prova!F$27</f>
        <v>0.6888888888888889</v>
      </c>
      <c r="G13" s="13">
        <v>1.1</v>
      </c>
      <c r="H13" s="17">
        <f t="shared" si="0"/>
        <v>4.761111111111111</v>
      </c>
      <c r="I13" s="19"/>
      <c r="J13" s="30">
        <f t="shared" si="1"/>
        <v>-0.019135802469135734</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tr">
        <f>Prova!B14</f>
        <v>DHAC</v>
      </c>
      <c r="C14" s="30">
        <f>Prova!C14-Prova!C$27</f>
        <v>0.4722222222222223</v>
      </c>
      <c r="D14" s="12">
        <v>0.5</v>
      </c>
      <c r="E14" s="12">
        <v>1.7</v>
      </c>
      <c r="F14" s="30">
        <f>Prova!F14-Prova!F$27</f>
        <v>0.6888888888888889</v>
      </c>
      <c r="G14" s="13">
        <v>1.8</v>
      </c>
      <c r="H14" s="17">
        <f t="shared" si="0"/>
        <v>5.161111111111111</v>
      </c>
      <c r="I14" s="19"/>
      <c r="J14" s="30">
        <f t="shared" si="1"/>
        <v>0.32530864197530873</v>
      </c>
      <c r="M14" s="19"/>
      <c r="N14" s="19"/>
      <c r="O14" s="19"/>
      <c r="P14" s="19"/>
      <c r="Q14" s="19"/>
      <c r="R14" s="25"/>
    </row>
    <row r="15" spans="1:18" ht="15" customHeight="1">
      <c r="A15" s="4">
        <v>14</v>
      </c>
      <c r="B15" s="7" t="str">
        <f>Prova!B15</f>
        <v>JRMM</v>
      </c>
      <c r="C15" s="30">
        <f>Prova!C15-Prova!C$27</f>
        <v>-0.02777777777777768</v>
      </c>
      <c r="D15" s="12">
        <v>1.5</v>
      </c>
      <c r="E15" s="12">
        <v>1.7</v>
      </c>
      <c r="F15" s="30">
        <f>Prova!F15-Prova!F$27</f>
        <v>-0.3111111111111111</v>
      </c>
      <c r="G15" s="13">
        <v>2</v>
      </c>
      <c r="H15" s="17">
        <f t="shared" si="0"/>
        <v>4.861111111111112</v>
      </c>
      <c r="I15" s="19"/>
      <c r="J15" s="30">
        <f t="shared" si="1"/>
        <v>0.008641975308641945</v>
      </c>
      <c r="M15" s="25"/>
      <c r="N15" s="25"/>
      <c r="O15" s="24" t="s">
        <v>22</v>
      </c>
      <c r="P15" s="26" t="s">
        <v>23</v>
      </c>
      <c r="Q15" s="25"/>
      <c r="R15" s="25"/>
    </row>
    <row r="16" spans="1:18" ht="15" customHeight="1">
      <c r="A16" s="4">
        <v>5</v>
      </c>
      <c r="B16" s="7" t="str">
        <f>Prova!B16</f>
        <v>JARC</v>
      </c>
      <c r="C16" s="30">
        <f>Prova!C16-Prova!C$27</f>
        <v>0.4722222222222223</v>
      </c>
      <c r="D16" s="12">
        <v>2</v>
      </c>
      <c r="E16" s="12">
        <v>1</v>
      </c>
      <c r="F16" s="30">
        <f>Prova!F16-Prova!F$27</f>
        <v>0.6888888888888889</v>
      </c>
      <c r="G16" s="13">
        <v>2</v>
      </c>
      <c r="H16" s="17">
        <f t="shared" si="0"/>
        <v>6.161111111111111</v>
      </c>
      <c r="I16" s="19"/>
      <c r="J16" s="30">
        <f t="shared" si="1"/>
        <v>0.32530864197530873</v>
      </c>
      <c r="M16" s="19"/>
      <c r="N16" s="19"/>
      <c r="O16" s="19"/>
      <c r="P16" s="19"/>
      <c r="Q16" s="19"/>
      <c r="R16" s="19"/>
    </row>
    <row r="17" spans="1:18" ht="15" customHeight="1">
      <c r="A17" s="4">
        <v>1</v>
      </c>
      <c r="B17" s="7" t="str">
        <f>Prova!B17</f>
        <v>MLF</v>
      </c>
      <c r="C17" s="30">
        <f>Prova!C17-Prova!C$27</f>
        <v>-0.4277777777777776</v>
      </c>
      <c r="D17" s="12">
        <v>1</v>
      </c>
      <c r="E17" s="12">
        <v>1</v>
      </c>
      <c r="F17" s="30">
        <f>Prova!F17-Prova!F$27</f>
        <v>-0.8111111111111111</v>
      </c>
      <c r="G17" s="13">
        <v>0.5</v>
      </c>
      <c r="H17" s="17">
        <f t="shared" si="0"/>
        <v>1.2611111111111113</v>
      </c>
      <c r="I17" s="19"/>
      <c r="J17" s="30">
        <f t="shared" si="1"/>
        <v>0.3469753086419752</v>
      </c>
      <c r="M17" s="36">
        <f>M8+N9+O10+P11+Q12</f>
        <v>1.0737962962962952</v>
      </c>
      <c r="N17" s="19"/>
      <c r="O17" s="36">
        <f>N8+O8+P8+Q8+O9+P9+Q9+P10+Q10+Q11+M9+M10+N10+M11+N11+O11+M12+N12+O12+P12</f>
        <v>1.5553703703703707</v>
      </c>
      <c r="P17" s="19"/>
      <c r="Q17" s="19"/>
      <c r="R17" s="19"/>
    </row>
    <row r="18" spans="1:18" ht="15" customHeight="1">
      <c r="A18" s="4">
        <v>17</v>
      </c>
      <c r="B18" s="7" t="str">
        <f>Prova!B18</f>
        <v>MFCA</v>
      </c>
      <c r="C18" s="30">
        <f>Prova!C18-Prova!C$27</f>
        <v>0.17222222222222228</v>
      </c>
      <c r="D18" s="12">
        <v>2</v>
      </c>
      <c r="E18" s="12">
        <v>1.8</v>
      </c>
      <c r="F18" s="30">
        <f>Prova!F18-Prova!F$27</f>
        <v>-0.3111111111111111</v>
      </c>
      <c r="G18" s="13">
        <v>2</v>
      </c>
      <c r="H18" s="17">
        <f t="shared" si="0"/>
        <v>5.661111111111111</v>
      </c>
      <c r="I18" s="19"/>
      <c r="J18" s="30">
        <f t="shared" si="1"/>
        <v>-0.053580246913580265</v>
      </c>
      <c r="M18" s="19"/>
      <c r="N18" s="19"/>
      <c r="O18" s="19"/>
      <c r="P18" s="19"/>
      <c r="Q18" s="19"/>
      <c r="R18" s="19"/>
    </row>
    <row r="19" spans="1:18" ht="15" customHeight="1">
      <c r="A19" s="4">
        <v>10</v>
      </c>
      <c r="B19" s="7" t="str">
        <f>Prova!B19</f>
        <v>MHMD</v>
      </c>
      <c r="C19" s="30">
        <f>Prova!C19-Prova!C$27</f>
        <v>-0.5277777777777777</v>
      </c>
      <c r="D19" s="12">
        <v>0.5</v>
      </c>
      <c r="E19" s="12">
        <v>1.2</v>
      </c>
      <c r="F19" s="30">
        <f>Prova!F19-Prova!F$27</f>
        <v>-0.5111111111111111</v>
      </c>
      <c r="G19" s="13">
        <v>1.2</v>
      </c>
      <c r="H19" s="17">
        <f t="shared" si="0"/>
        <v>1.8611111111111112</v>
      </c>
      <c r="I19" s="19"/>
      <c r="J19" s="30">
        <f t="shared" si="1"/>
        <v>0.26975308641975304</v>
      </c>
      <c r="M19" s="36">
        <f>M17/$R$13</f>
        <v>0.4084169748195103</v>
      </c>
      <c r="N19" s="19"/>
      <c r="O19" s="36">
        <f>O17/$R$13</f>
        <v>0.5915830251804899</v>
      </c>
      <c r="P19" s="19"/>
      <c r="Q19" s="19"/>
      <c r="R19" s="19"/>
    </row>
    <row r="20" spans="1:18" ht="15" customHeight="1">
      <c r="A20" s="4">
        <v>12</v>
      </c>
      <c r="B20" s="7" t="str">
        <f>Prova!B20</f>
        <v>OAB</v>
      </c>
      <c r="C20" s="30">
        <f>Prova!C20-Prova!C$27</f>
        <v>0.17222222222222228</v>
      </c>
      <c r="D20" s="12">
        <v>0.8</v>
      </c>
      <c r="E20" s="12">
        <v>1.2</v>
      </c>
      <c r="F20" s="30">
        <f>Prova!F20-Prova!F$27</f>
        <v>-0.6111111111111112</v>
      </c>
      <c r="G20" s="13">
        <v>0.8</v>
      </c>
      <c r="H20" s="17">
        <f t="shared" si="0"/>
        <v>2.3611111111111116</v>
      </c>
      <c r="I20" s="19"/>
      <c r="J20" s="30">
        <f t="shared" si="1"/>
        <v>-0.10524691358024696</v>
      </c>
      <c r="M20" s="19"/>
      <c r="N20" s="19"/>
      <c r="O20" s="19"/>
      <c r="P20" s="19"/>
      <c r="Q20" s="19"/>
      <c r="R20" s="19"/>
    </row>
    <row r="21" spans="1:18" ht="15" customHeight="1">
      <c r="A21" s="4">
        <v>11</v>
      </c>
      <c r="B21" s="7" t="str">
        <f>Prova!B21</f>
        <v>RLM</v>
      </c>
      <c r="C21" s="30">
        <f>Prova!C21-Prova!C$27</f>
        <v>-0.3277777777777777</v>
      </c>
      <c r="D21" s="12">
        <v>1</v>
      </c>
      <c r="E21" s="12">
        <v>0.9</v>
      </c>
      <c r="F21" s="30">
        <f>Prova!F21-Prova!F$27</f>
        <v>-0.5111111111111111</v>
      </c>
      <c r="G21" s="13">
        <v>1.2</v>
      </c>
      <c r="H21" s="17">
        <f t="shared" si="0"/>
        <v>2.261111111111111</v>
      </c>
      <c r="I21" s="19"/>
      <c r="J21" s="30">
        <f t="shared" si="1"/>
        <v>0.16753086419753083</v>
      </c>
      <c r="M21" s="36">
        <f>1-M19</f>
        <v>0.5915830251804897</v>
      </c>
      <c r="N21" s="19"/>
      <c r="O21" s="19"/>
      <c r="P21" s="19"/>
      <c r="Q21" s="19"/>
      <c r="R21" s="19"/>
    </row>
    <row r="22" spans="1:18" ht="15" customHeight="1">
      <c r="A22" s="4">
        <v>9</v>
      </c>
      <c r="B22" s="7" t="str">
        <f>Prova!B22</f>
        <v>SSP</v>
      </c>
      <c r="C22" s="30">
        <f>Prova!C22-Prova!C$27</f>
        <v>-0.22777777777777763</v>
      </c>
      <c r="D22" s="12">
        <v>1.7</v>
      </c>
      <c r="E22" s="12">
        <v>1.2</v>
      </c>
      <c r="F22" s="30">
        <f>Prova!F22-Prova!F$27</f>
        <v>-0.3111111111111111</v>
      </c>
      <c r="G22" s="13">
        <v>1.2</v>
      </c>
      <c r="H22" s="17">
        <f t="shared" si="0"/>
        <v>3.561111111111112</v>
      </c>
      <c r="J22" s="30">
        <f t="shared" si="1"/>
        <v>0.07086419753086415</v>
      </c>
      <c r="M22" s="19"/>
      <c r="N22" s="19"/>
      <c r="O22" s="19"/>
      <c r="P22" s="19"/>
      <c r="Q22" s="19"/>
      <c r="R22" s="19"/>
    </row>
    <row r="23" spans="1:18" ht="15" customHeight="1">
      <c r="A23" s="4">
        <v>7</v>
      </c>
      <c r="B23" s="7" t="str">
        <f>Prova!B23</f>
        <v>SFA</v>
      </c>
      <c r="C23" s="30">
        <f>Prova!C23-Prova!C$27</f>
        <v>0.17222222222222228</v>
      </c>
      <c r="D23" s="12">
        <v>1.5</v>
      </c>
      <c r="E23" s="12">
        <v>1</v>
      </c>
      <c r="F23" s="30">
        <f>Prova!F23-Prova!F$27</f>
        <v>0.48888888888888893</v>
      </c>
      <c r="G23" s="13">
        <v>1.2</v>
      </c>
      <c r="H23" s="17">
        <f t="shared" si="0"/>
        <v>4.361111111111112</v>
      </c>
      <c r="J23" s="30">
        <f t="shared" si="1"/>
        <v>0.08419753086419757</v>
      </c>
      <c r="M23" s="36">
        <f>5/(5-1)</f>
        <v>1.25</v>
      </c>
      <c r="N23" s="19"/>
      <c r="O23" s="19"/>
      <c r="P23" s="19"/>
      <c r="Q23" s="19"/>
      <c r="R23" s="19"/>
    </row>
    <row r="24" spans="1:18" ht="15" customHeight="1">
      <c r="A24" s="4">
        <v>4</v>
      </c>
      <c r="B24" s="7" t="str">
        <f>Prova!B24</f>
        <v>TPOMDA</v>
      </c>
      <c r="C24" s="30">
        <f>Prova!C24-Prova!C$27</f>
        <v>-0.02777777777777768</v>
      </c>
      <c r="D24" s="12">
        <v>1</v>
      </c>
      <c r="E24" s="12">
        <v>0.8</v>
      </c>
      <c r="F24" s="30">
        <f>Prova!F24-Prova!F$27</f>
        <v>-0.011111111111111072</v>
      </c>
      <c r="G24" s="13">
        <v>1</v>
      </c>
      <c r="H24" s="17">
        <f t="shared" si="0"/>
        <v>2.761111111111111</v>
      </c>
      <c r="J24" s="30">
        <f t="shared" si="1"/>
        <v>0.0003086419753086398</v>
      </c>
      <c r="M24" s="19"/>
      <c r="N24" s="19"/>
      <c r="O24" s="19"/>
      <c r="P24" s="19"/>
      <c r="Q24" s="19"/>
      <c r="R24" s="19"/>
    </row>
    <row r="25" spans="1:18" ht="15" customHeight="1">
      <c r="A25" s="4">
        <v>13</v>
      </c>
      <c r="B25" s="7" t="str">
        <f>Prova!B25</f>
        <v>VCFN</v>
      </c>
      <c r="C25" s="30">
        <f>Prova!C25-Prova!C$27</f>
        <v>0.37222222222222223</v>
      </c>
      <c r="D25" s="15">
        <v>2</v>
      </c>
      <c r="E25" s="15">
        <v>0.8</v>
      </c>
      <c r="F25" s="30">
        <f>Prova!F25-Prova!F$27</f>
        <v>-0.11111111111111116</v>
      </c>
      <c r="G25" s="16">
        <v>1.3</v>
      </c>
      <c r="H25" s="17">
        <f t="shared" si="0"/>
        <v>4.361111111111112</v>
      </c>
      <c r="J25" s="30">
        <f t="shared" si="1"/>
        <v>-0.04135802469135805</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 aca="true" t="shared" si="3" ref="C27:H27">AVERAGE(C8:C25)</f>
        <v>9.868649107779169E-17</v>
      </c>
      <c r="D27" s="20">
        <f t="shared" si="3"/>
        <v>1.3666666666666667</v>
      </c>
      <c r="E27" s="20">
        <f t="shared" si="3"/>
        <v>1.3166666666666664</v>
      </c>
      <c r="F27" s="20">
        <f t="shared" si="3"/>
        <v>1.2335811384723961E-17</v>
      </c>
      <c r="G27" s="20">
        <f t="shared" si="3"/>
        <v>1.3944444444444446</v>
      </c>
      <c r="H27" s="20">
        <f t="shared" si="3"/>
        <v>4.077777777777779</v>
      </c>
      <c r="J27" s="32">
        <f>AVERAGE(J8:J25)</f>
        <v>0.0880246913580247</v>
      </c>
    </row>
    <row r="28" spans="3:8" ht="6.75" customHeight="1">
      <c r="C28" s="2"/>
      <c r="D28" s="2"/>
      <c r="E28" s="2"/>
      <c r="F28" s="2"/>
      <c r="G28" s="2"/>
      <c r="H28" s="1"/>
    </row>
    <row r="29" spans="2:8" ht="15" customHeight="1">
      <c r="B29" s="28" t="s">
        <v>5</v>
      </c>
      <c r="C29" s="35">
        <f aca="true" t="shared" si="4" ref="C29:H29">VARP(C8:C25)</f>
        <v>0.09867283950617282</v>
      </c>
      <c r="D29" s="20">
        <f t="shared" si="4"/>
        <v>0.25999999999999956</v>
      </c>
      <c r="E29" s="20">
        <f t="shared" si="4"/>
        <v>0.14694444444444502</v>
      </c>
      <c r="F29" s="35">
        <f t="shared" si="4"/>
        <v>0.23320987654320988</v>
      </c>
      <c r="G29" s="20">
        <f t="shared" si="4"/>
        <v>0.3349691358024679</v>
      </c>
      <c r="H29" s="38">
        <f t="shared" si="4"/>
        <v>2.629166666666663</v>
      </c>
    </row>
    <row r="30" ht="15" customHeight="1"/>
    <row r="31" ht="15" customHeight="1"/>
    <row r="32" ht="15" customHeight="1"/>
    <row r="33" ht="15" customHeight="1"/>
    <row r="34" ht="15" customHeight="1"/>
    <row r="35" ht="15" customHeight="1"/>
  </sheetData>
  <mergeCells count="2">
    <mergeCell ref="M5:Q5"/>
    <mergeCell ref="N25:P25"/>
  </mergeCells>
  <conditionalFormatting sqref="C8:C25 F8:F25 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Sheet10"/>
  <dimension ref="A1:R29"/>
  <sheetViews>
    <sheetView showGridLines="0"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3:18" ht="21" customHeight="1">
      <c r="C1" s="29" t="s">
        <v>13</v>
      </c>
      <c r="P1" s="40"/>
      <c r="R1">
        <v>5</v>
      </c>
    </row>
    <row r="2" ht="12.75">
      <c r="B2" t="s">
        <v>1</v>
      </c>
    </row>
    <row r="3" spans="2:12" ht="15" customHeight="1">
      <c r="B3" t="s">
        <v>2</v>
      </c>
      <c r="L3" s="22"/>
    </row>
    <row r="4" ht="15" customHeight="1">
      <c r="L4" s="22"/>
    </row>
    <row r="5" spans="10:17" ht="12" customHeight="1">
      <c r="J5" s="33" t="s">
        <v>16</v>
      </c>
      <c r="L5" s="22"/>
      <c r="M5" s="57" t="s">
        <v>11</v>
      </c>
      <c r="N5" s="57"/>
      <c r="O5" s="57"/>
      <c r="P5" s="57"/>
      <c r="Q5" s="57"/>
    </row>
    <row r="6" spans="3:10" ht="12" customHeight="1">
      <c r="C6" s="29"/>
      <c r="D6" s="29"/>
      <c r="E6" s="29" t="s">
        <v>19</v>
      </c>
      <c r="J6" s="33" t="s">
        <v>26</v>
      </c>
    </row>
    <row r="7" spans="1:18" ht="12" customHeight="1">
      <c r="A7" s="21" t="s">
        <v>3</v>
      </c>
      <c r="B7" s="31" t="s">
        <v>0</v>
      </c>
      <c r="C7" s="6" t="s">
        <v>4</v>
      </c>
      <c r="D7" s="6" t="s">
        <v>6</v>
      </c>
      <c r="E7" s="6" t="s">
        <v>7</v>
      </c>
      <c r="F7" s="6" t="s">
        <v>8</v>
      </c>
      <c r="G7" s="6" t="s">
        <v>9</v>
      </c>
      <c r="H7" s="6" t="s">
        <v>12</v>
      </c>
      <c r="J7" s="33" t="s">
        <v>27</v>
      </c>
      <c r="M7" s="6" t="s">
        <v>4</v>
      </c>
      <c r="N7" s="6" t="s">
        <v>6</v>
      </c>
      <c r="O7" s="6" t="s">
        <v>7</v>
      </c>
      <c r="P7" s="6" t="s">
        <v>8</v>
      </c>
      <c r="Q7" s="6" t="s">
        <v>9</v>
      </c>
      <c r="R7" s="6" t="s">
        <v>12</v>
      </c>
    </row>
    <row r="8" spans="1:18" ht="15" customHeight="1">
      <c r="A8" s="4">
        <v>3</v>
      </c>
      <c r="B8" s="7" t="str">
        <f>Prova!B8</f>
        <v>APFC</v>
      </c>
      <c r="C8" s="30">
        <f>Prova!C8-Prova!C$27</f>
        <v>-0.22777777777777763</v>
      </c>
      <c r="D8" s="9">
        <v>1.2</v>
      </c>
      <c r="E8" s="9">
        <v>1</v>
      </c>
      <c r="F8" s="9">
        <v>1</v>
      </c>
      <c r="G8" s="30">
        <f>Prova!G8-Prova!G$27</f>
        <v>-1.3944444444444446</v>
      </c>
      <c r="H8" s="17">
        <f aca="true" t="shared" si="0" ref="H8:H25">SUM(C8:G8)</f>
        <v>1.5777777777777777</v>
      </c>
      <c r="I8" s="19"/>
      <c r="J8" s="30">
        <f>C8*G8</f>
        <v>0.31762345679012327</v>
      </c>
      <c r="L8" s="6" t="s">
        <v>4</v>
      </c>
      <c r="M8" s="52">
        <f>Prova!M8</f>
        <v>0.09867283950617337</v>
      </c>
      <c r="N8" s="42">
        <f>Prova!N8</f>
        <v>0.05537037037037037</v>
      </c>
      <c r="O8" s="42">
        <f>Prova!O8</f>
        <v>0.010092592592592597</v>
      </c>
      <c r="P8" s="42">
        <f>Prova!P8</f>
        <v>0.0880246913580247</v>
      </c>
      <c r="Q8" s="53">
        <f>Prova!Q8</f>
        <v>0.07348765432098765</v>
      </c>
      <c r="R8" s="23">
        <f>SUM(M8:Q8)</f>
        <v>0.3256481481481487</v>
      </c>
    </row>
    <row r="9" spans="1:18" ht="15" customHeight="1">
      <c r="A9" s="4">
        <v>6</v>
      </c>
      <c r="B9" s="7" t="str">
        <f>Prova!B9</f>
        <v>ATP</v>
      </c>
      <c r="C9" s="30">
        <f>Prova!C9-Prova!C$27</f>
        <v>-0.5277777777777777</v>
      </c>
      <c r="D9" s="12">
        <v>1.2</v>
      </c>
      <c r="E9" s="12">
        <v>2</v>
      </c>
      <c r="F9" s="12">
        <v>1.5</v>
      </c>
      <c r="G9" s="30">
        <f>Prova!G9-Prova!G$27</f>
        <v>0.6055555555555554</v>
      </c>
      <c r="H9" s="17">
        <f t="shared" si="0"/>
        <v>4.777777777777778</v>
      </c>
      <c r="I9" s="25"/>
      <c r="J9" s="30">
        <f aca="true" t="shared" si="1" ref="J9:J25">C9*G9</f>
        <v>-0.31959876543209864</v>
      </c>
      <c r="L9" s="6" t="s">
        <v>6</v>
      </c>
      <c r="M9" s="44">
        <f>Prova!M9</f>
        <v>0.05537037037037037</v>
      </c>
      <c r="N9" s="34">
        <f>Prova!N9</f>
        <v>0.25999999999999956</v>
      </c>
      <c r="O9" s="34">
        <f>Prova!O9</f>
        <v>0.012222222222222237</v>
      </c>
      <c r="P9" s="34">
        <f>Prova!P9</f>
        <v>0.08370370370370371</v>
      </c>
      <c r="Q9" s="45">
        <f>Prova!Q9</f>
        <v>0.1025925925925926</v>
      </c>
      <c r="R9" s="23">
        <f>SUM(M9:Q9)</f>
        <v>0.5138888888888885</v>
      </c>
    </row>
    <row r="10" spans="1:18" ht="15" customHeight="1">
      <c r="A10" s="4">
        <v>16</v>
      </c>
      <c r="B10" s="7" t="str">
        <f>Prova!B10</f>
        <v>CAN</v>
      </c>
      <c r="C10" s="30">
        <f>Prova!C10-Prova!C$27</f>
        <v>-0.02777777777777768</v>
      </c>
      <c r="D10" s="12">
        <v>2</v>
      </c>
      <c r="E10" s="12">
        <v>1.5</v>
      </c>
      <c r="F10" s="12">
        <v>1.5</v>
      </c>
      <c r="G10" s="30">
        <f>Prova!G10-Prova!G$27</f>
        <v>0.40555555555555545</v>
      </c>
      <c r="H10" s="17">
        <f t="shared" si="0"/>
        <v>5.377777777777778</v>
      </c>
      <c r="I10" s="19"/>
      <c r="J10" s="30">
        <f t="shared" si="1"/>
        <v>-0.011265432098765389</v>
      </c>
      <c r="L10" s="6" t="s">
        <v>7</v>
      </c>
      <c r="M10" s="44">
        <f>Prova!M10</f>
        <v>0.010092592592592597</v>
      </c>
      <c r="N10" s="34">
        <f>Prova!N10</f>
        <v>0.012222222222222237</v>
      </c>
      <c r="O10" s="34">
        <f>Prova!O10</f>
        <v>0.14694444444444502</v>
      </c>
      <c r="P10" s="34">
        <f>Prova!P10</f>
        <v>0.055370370370370375</v>
      </c>
      <c r="Q10" s="45">
        <f>Prova!Q10</f>
        <v>0.15564814814814815</v>
      </c>
      <c r="R10" s="23">
        <f>SUM(M10:Q10)</f>
        <v>0.3802777777777784</v>
      </c>
    </row>
    <row r="11" spans="1:18" ht="15" customHeight="1">
      <c r="A11" s="4">
        <v>15</v>
      </c>
      <c r="B11" s="7" t="str">
        <f>Prova!B11</f>
        <v>CMP</v>
      </c>
      <c r="C11" s="30">
        <f>Prova!C11-Prova!C$27</f>
        <v>0.27222222222222237</v>
      </c>
      <c r="D11" s="12">
        <v>2</v>
      </c>
      <c r="E11" s="12">
        <v>1.8</v>
      </c>
      <c r="F11" s="12">
        <v>2</v>
      </c>
      <c r="G11" s="30">
        <f>Prova!G11-Prova!G$27</f>
        <v>0.6055555555555554</v>
      </c>
      <c r="H11" s="17">
        <f t="shared" si="0"/>
        <v>6.677777777777777</v>
      </c>
      <c r="I11" s="25"/>
      <c r="J11" s="30">
        <f t="shared" si="1"/>
        <v>0.16484567901234573</v>
      </c>
      <c r="L11" s="6" t="s">
        <v>8</v>
      </c>
      <c r="M11" s="44">
        <f>Prova!M11</f>
        <v>0.0880246913580247</v>
      </c>
      <c r="N11" s="34">
        <f>Prova!N11</f>
        <v>0.08370370370370371</v>
      </c>
      <c r="O11" s="34">
        <f>Prova!O11</f>
        <v>0.055370370370370375</v>
      </c>
      <c r="P11" s="34">
        <f>Prova!P11</f>
        <v>0.23320987654320943</v>
      </c>
      <c r="Q11" s="45">
        <f>Prova!Q11</f>
        <v>0.14117283950617282</v>
      </c>
      <c r="R11" s="23">
        <f>SUM(M11:Q11)</f>
        <v>0.6014814814814811</v>
      </c>
    </row>
    <row r="12" spans="1:18" ht="15" customHeight="1">
      <c r="A12" s="4">
        <v>18</v>
      </c>
      <c r="B12" s="7" t="str">
        <f>Prova!B12</f>
        <v>CASB</v>
      </c>
      <c r="C12" s="30">
        <f>Prova!C12-Prova!C$27</f>
        <v>0.27222222222222237</v>
      </c>
      <c r="D12" s="12">
        <v>1</v>
      </c>
      <c r="E12" s="12">
        <v>1.8</v>
      </c>
      <c r="F12" s="12">
        <v>1.5</v>
      </c>
      <c r="G12" s="30">
        <f>Prova!G12-Prova!G$27</f>
        <v>0.6055555555555554</v>
      </c>
      <c r="H12" s="17">
        <f t="shared" si="0"/>
        <v>5.177777777777778</v>
      </c>
      <c r="I12" s="19"/>
      <c r="J12" s="30">
        <f t="shared" si="1"/>
        <v>0.16484567901234573</v>
      </c>
      <c r="L12" s="6" t="s">
        <v>9</v>
      </c>
      <c r="M12" s="54">
        <f>Prova!M12</f>
        <v>0.07348765432098765</v>
      </c>
      <c r="N12" s="48">
        <f>Prova!N12</f>
        <v>0.1025925925925926</v>
      </c>
      <c r="O12" s="48">
        <f>Prova!O12</f>
        <v>0.15564814814814815</v>
      </c>
      <c r="P12" s="48">
        <f>Prova!P12</f>
        <v>0.14117283950617282</v>
      </c>
      <c r="Q12" s="50">
        <f>Prova!Q12</f>
        <v>0.3349691358024679</v>
      </c>
      <c r="R12" s="23">
        <f>SUM(M12:Q12)</f>
        <v>0.8078703703703691</v>
      </c>
    </row>
    <row r="13" spans="1:18" ht="15" customHeight="1">
      <c r="A13" s="4">
        <v>2</v>
      </c>
      <c r="B13" s="7" t="str">
        <f>Prova!B13</f>
        <v>CFT</v>
      </c>
      <c r="C13" s="30">
        <f>Prova!C13-Prova!C$27</f>
        <v>-0.02777777777777768</v>
      </c>
      <c r="D13" s="12">
        <v>1.7</v>
      </c>
      <c r="E13" s="12">
        <v>1.3</v>
      </c>
      <c r="F13" s="12">
        <v>2</v>
      </c>
      <c r="G13" s="30">
        <f>Prova!G13-Prova!G$27</f>
        <v>-0.2944444444444445</v>
      </c>
      <c r="H13" s="17">
        <f t="shared" si="0"/>
        <v>4.677777777777778</v>
      </c>
      <c r="I13" s="19"/>
      <c r="J13" s="30">
        <f t="shared" si="1"/>
        <v>0.008179012345678985</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tr">
        <f>Prova!B14</f>
        <v>DHAC</v>
      </c>
      <c r="C14" s="30">
        <f>Prova!C14-Prova!C$27</f>
        <v>0.4722222222222223</v>
      </c>
      <c r="D14" s="12">
        <v>0.5</v>
      </c>
      <c r="E14" s="12">
        <v>1.7</v>
      </c>
      <c r="F14" s="12">
        <v>2</v>
      </c>
      <c r="G14" s="30">
        <f>Prova!G14-Prova!G$27</f>
        <v>0.40555555555555545</v>
      </c>
      <c r="H14" s="17">
        <f t="shared" si="0"/>
        <v>5.0777777777777775</v>
      </c>
      <c r="I14" s="19"/>
      <c r="J14" s="30">
        <f t="shared" si="1"/>
        <v>0.19151234567901235</v>
      </c>
      <c r="M14" s="19"/>
      <c r="N14" s="19"/>
      <c r="O14" s="19"/>
      <c r="P14" s="19"/>
      <c r="Q14" s="19"/>
      <c r="R14" s="25"/>
    </row>
    <row r="15" spans="1:18" ht="15" customHeight="1">
      <c r="A15" s="4">
        <v>14</v>
      </c>
      <c r="B15" s="7" t="str">
        <f>Prova!B15</f>
        <v>JRMM</v>
      </c>
      <c r="C15" s="30">
        <f>Prova!C15-Prova!C$27</f>
        <v>-0.02777777777777768</v>
      </c>
      <c r="D15" s="12">
        <v>1.5</v>
      </c>
      <c r="E15" s="12">
        <v>1.7</v>
      </c>
      <c r="F15" s="12">
        <v>1</v>
      </c>
      <c r="G15" s="30">
        <f>Prova!G15-Prova!G$27</f>
        <v>0.6055555555555554</v>
      </c>
      <c r="H15" s="17">
        <f t="shared" si="0"/>
        <v>4.777777777777778</v>
      </c>
      <c r="I15" s="19"/>
      <c r="J15" s="30">
        <f t="shared" si="1"/>
        <v>-0.016820987654320923</v>
      </c>
      <c r="M15" s="25"/>
      <c r="N15" s="25"/>
      <c r="O15" s="24" t="s">
        <v>22</v>
      </c>
      <c r="P15" s="26" t="s">
        <v>23</v>
      </c>
      <c r="Q15" s="25"/>
      <c r="R15" s="25"/>
    </row>
    <row r="16" spans="1:18" ht="15" customHeight="1">
      <c r="A16" s="4">
        <v>5</v>
      </c>
      <c r="B16" s="7" t="str">
        <f>Prova!B16</f>
        <v>JARC</v>
      </c>
      <c r="C16" s="30">
        <f>Prova!C16-Prova!C$27</f>
        <v>0.4722222222222223</v>
      </c>
      <c r="D16" s="12">
        <v>2</v>
      </c>
      <c r="E16" s="12">
        <v>1</v>
      </c>
      <c r="F16" s="12">
        <v>2</v>
      </c>
      <c r="G16" s="30">
        <f>Prova!G16-Prova!G$27</f>
        <v>0.6055555555555554</v>
      </c>
      <c r="H16" s="17">
        <f t="shared" si="0"/>
        <v>6.0777777777777775</v>
      </c>
      <c r="I16" s="19"/>
      <c r="J16" s="30">
        <f t="shared" si="1"/>
        <v>0.28595679012345676</v>
      </c>
      <c r="M16" s="19"/>
      <c r="N16" s="19"/>
      <c r="O16" s="19"/>
      <c r="P16" s="19"/>
      <c r="Q16" s="19"/>
      <c r="R16" s="19"/>
    </row>
    <row r="17" spans="1:18" ht="15" customHeight="1">
      <c r="A17" s="4">
        <v>1</v>
      </c>
      <c r="B17" s="7" t="str">
        <f>Prova!B17</f>
        <v>MLF</v>
      </c>
      <c r="C17" s="30">
        <f>Prova!C17-Prova!C$27</f>
        <v>-0.4277777777777776</v>
      </c>
      <c r="D17" s="12">
        <v>1</v>
      </c>
      <c r="E17" s="12">
        <v>1</v>
      </c>
      <c r="F17" s="12">
        <v>0.5</v>
      </c>
      <c r="G17" s="30">
        <f>Prova!G17-Prova!G$27</f>
        <v>-0.8944444444444446</v>
      </c>
      <c r="H17" s="17">
        <f t="shared" si="0"/>
        <v>1.1777777777777778</v>
      </c>
      <c r="I17" s="19"/>
      <c r="J17" s="30">
        <f t="shared" si="1"/>
        <v>0.38262345679012333</v>
      </c>
      <c r="M17" s="36">
        <f>M8+N9+O10+P11+Q12</f>
        <v>1.0737962962962952</v>
      </c>
      <c r="N17" s="19"/>
      <c r="O17" s="36">
        <f>N8+O8+P8+Q8+O9+P9+Q9+P10+Q10+Q11+M9+M10+N10+M11+N11+O11+M12+N12+O12+P12</f>
        <v>1.5553703703703707</v>
      </c>
      <c r="P17" s="19"/>
      <c r="Q17" s="19"/>
      <c r="R17" s="19"/>
    </row>
    <row r="18" spans="1:18" ht="15" customHeight="1">
      <c r="A18" s="4">
        <v>17</v>
      </c>
      <c r="B18" s="7" t="str">
        <f>Prova!B18</f>
        <v>MFCA</v>
      </c>
      <c r="C18" s="30">
        <f>Prova!C18-Prova!C$27</f>
        <v>0.17222222222222228</v>
      </c>
      <c r="D18" s="12">
        <v>2</v>
      </c>
      <c r="E18" s="12">
        <v>1.8</v>
      </c>
      <c r="F18" s="12">
        <v>1</v>
      </c>
      <c r="G18" s="30">
        <f>Prova!G18-Prova!G$27</f>
        <v>0.6055555555555554</v>
      </c>
      <c r="H18" s="17">
        <f t="shared" si="0"/>
        <v>5.5777777777777775</v>
      </c>
      <c r="I18" s="19"/>
      <c r="J18" s="30">
        <f t="shared" si="1"/>
        <v>0.10429012345679013</v>
      </c>
      <c r="M18" s="19"/>
      <c r="N18" s="19"/>
      <c r="O18" s="19"/>
      <c r="P18" s="19"/>
      <c r="Q18" s="19"/>
      <c r="R18" s="19"/>
    </row>
    <row r="19" spans="1:18" ht="15" customHeight="1">
      <c r="A19" s="4">
        <v>10</v>
      </c>
      <c r="B19" s="7" t="str">
        <f>Prova!B19</f>
        <v>MHMD</v>
      </c>
      <c r="C19" s="30">
        <f>Prova!C19-Prova!C$27</f>
        <v>-0.5277777777777777</v>
      </c>
      <c r="D19" s="12">
        <v>0.5</v>
      </c>
      <c r="E19" s="12">
        <v>1.2</v>
      </c>
      <c r="F19" s="12">
        <v>0.8</v>
      </c>
      <c r="G19" s="30">
        <f>Prova!G19-Prova!G$27</f>
        <v>-0.19444444444444464</v>
      </c>
      <c r="H19" s="17">
        <f t="shared" si="0"/>
        <v>1.7777777777777777</v>
      </c>
      <c r="I19" s="19"/>
      <c r="J19" s="30">
        <f t="shared" si="1"/>
        <v>0.10262345679012354</v>
      </c>
      <c r="M19" s="36">
        <f>M17/$R$13</f>
        <v>0.4084169748195103</v>
      </c>
      <c r="N19" s="19"/>
      <c r="O19" s="36">
        <f>O17/$R$13</f>
        <v>0.5915830251804899</v>
      </c>
      <c r="P19" s="19"/>
      <c r="Q19" s="19"/>
      <c r="R19" s="19"/>
    </row>
    <row r="20" spans="1:18" ht="15" customHeight="1">
      <c r="A20" s="4">
        <v>12</v>
      </c>
      <c r="B20" s="7" t="str">
        <f>Prova!B20</f>
        <v>OAB</v>
      </c>
      <c r="C20" s="30">
        <f>Prova!C20-Prova!C$27</f>
        <v>0.17222222222222228</v>
      </c>
      <c r="D20" s="12">
        <v>0.8</v>
      </c>
      <c r="E20" s="12">
        <v>1.2</v>
      </c>
      <c r="F20" s="12">
        <v>0.7</v>
      </c>
      <c r="G20" s="30">
        <f>Prova!G20-Prova!G$27</f>
        <v>-0.5944444444444446</v>
      </c>
      <c r="H20" s="17">
        <f t="shared" si="0"/>
        <v>2.277777777777778</v>
      </c>
      <c r="I20" s="19"/>
      <c r="J20" s="30">
        <f t="shared" si="1"/>
        <v>-0.10237654320987659</v>
      </c>
      <c r="M20" s="19"/>
      <c r="N20" s="19"/>
      <c r="O20" s="19"/>
      <c r="P20" s="19"/>
      <c r="Q20" s="19"/>
      <c r="R20" s="19"/>
    </row>
    <row r="21" spans="1:18" ht="15" customHeight="1">
      <c r="A21" s="4">
        <v>11</v>
      </c>
      <c r="B21" s="7" t="str">
        <f>Prova!B21</f>
        <v>RLM</v>
      </c>
      <c r="C21" s="30">
        <f>Prova!C21-Prova!C$27</f>
        <v>-0.3277777777777777</v>
      </c>
      <c r="D21" s="12">
        <v>1</v>
      </c>
      <c r="E21" s="12">
        <v>0.9</v>
      </c>
      <c r="F21" s="12">
        <v>0.8</v>
      </c>
      <c r="G21" s="30">
        <f>Prova!G21-Prova!G$27</f>
        <v>-0.19444444444444464</v>
      </c>
      <c r="H21" s="17">
        <f t="shared" si="0"/>
        <v>2.177777777777778</v>
      </c>
      <c r="I21" s="19"/>
      <c r="J21" s="30">
        <f t="shared" si="1"/>
        <v>0.06373456790123462</v>
      </c>
      <c r="M21" s="36">
        <f>1-M19</f>
        <v>0.5915830251804897</v>
      </c>
      <c r="N21" s="19"/>
      <c r="O21" s="19"/>
      <c r="P21" s="19"/>
      <c r="Q21" s="19"/>
      <c r="R21" s="19"/>
    </row>
    <row r="22" spans="1:18" ht="15" customHeight="1">
      <c r="A22" s="4">
        <v>9</v>
      </c>
      <c r="B22" s="7" t="str">
        <f>Prova!B22</f>
        <v>SSP</v>
      </c>
      <c r="C22" s="30">
        <f>Prova!C22-Prova!C$27</f>
        <v>-0.22777777777777763</v>
      </c>
      <c r="D22" s="12">
        <v>1.7</v>
      </c>
      <c r="E22" s="12">
        <v>1.2</v>
      </c>
      <c r="F22" s="12">
        <v>1</v>
      </c>
      <c r="G22" s="30">
        <f>Prova!G22-Prova!G$27</f>
        <v>-0.19444444444444464</v>
      </c>
      <c r="H22" s="17">
        <f t="shared" si="0"/>
        <v>3.477777777777778</v>
      </c>
      <c r="J22" s="30">
        <f t="shared" si="1"/>
        <v>0.04429012345679014</v>
      </c>
      <c r="M22" s="19"/>
      <c r="N22" s="19"/>
      <c r="O22" s="19"/>
      <c r="P22" s="19"/>
      <c r="Q22" s="19"/>
      <c r="R22" s="19"/>
    </row>
    <row r="23" spans="1:18" ht="15" customHeight="1">
      <c r="A23" s="4">
        <v>7</v>
      </c>
      <c r="B23" s="7" t="str">
        <f>Prova!B23</f>
        <v>SFA</v>
      </c>
      <c r="C23" s="30">
        <f>Prova!C23-Prova!C$27</f>
        <v>0.17222222222222228</v>
      </c>
      <c r="D23" s="12">
        <v>1.5</v>
      </c>
      <c r="E23" s="12">
        <v>1</v>
      </c>
      <c r="F23" s="12">
        <v>1.8</v>
      </c>
      <c r="G23" s="30">
        <f>Prova!G23-Prova!G$27</f>
        <v>-0.19444444444444464</v>
      </c>
      <c r="H23" s="17">
        <f t="shared" si="0"/>
        <v>4.277777777777778</v>
      </c>
      <c r="J23" s="30">
        <f t="shared" si="1"/>
        <v>-0.0334876543209877</v>
      </c>
      <c r="M23" s="36">
        <f>5/(5-1)</f>
        <v>1.25</v>
      </c>
      <c r="N23" s="19"/>
      <c r="O23" s="19"/>
      <c r="P23" s="19"/>
      <c r="Q23" s="19"/>
      <c r="R23" s="19"/>
    </row>
    <row r="24" spans="1:18" ht="15" customHeight="1">
      <c r="A24" s="4">
        <v>4</v>
      </c>
      <c r="B24" s="7" t="str">
        <f>Prova!B24</f>
        <v>TPOMDA</v>
      </c>
      <c r="C24" s="30">
        <f>Prova!C24-Prova!C$27</f>
        <v>-0.02777777777777768</v>
      </c>
      <c r="D24" s="12">
        <v>1</v>
      </c>
      <c r="E24" s="12">
        <v>0.8</v>
      </c>
      <c r="F24" s="12">
        <v>1.3</v>
      </c>
      <c r="G24" s="30">
        <f>Prova!G24-Prova!G$27</f>
        <v>-0.3944444444444446</v>
      </c>
      <c r="H24" s="17">
        <f t="shared" si="0"/>
        <v>2.677777777777778</v>
      </c>
      <c r="J24" s="30">
        <f t="shared" si="1"/>
        <v>0.010956790123456756</v>
      </c>
      <c r="M24" s="19"/>
      <c r="N24" s="19"/>
      <c r="O24" s="19"/>
      <c r="P24" s="19"/>
      <c r="Q24" s="19"/>
      <c r="R24" s="19"/>
    </row>
    <row r="25" spans="1:18" ht="15" customHeight="1">
      <c r="A25" s="4">
        <v>13</v>
      </c>
      <c r="B25" s="7" t="str">
        <f>Prova!B25</f>
        <v>VCFN</v>
      </c>
      <c r="C25" s="30">
        <f>Prova!C25-Prova!C$27</f>
        <v>0.37222222222222223</v>
      </c>
      <c r="D25" s="15">
        <v>2</v>
      </c>
      <c r="E25" s="15">
        <v>0.8</v>
      </c>
      <c r="F25" s="15">
        <v>1.2</v>
      </c>
      <c r="G25" s="30">
        <f>Prova!G25-Prova!G$27</f>
        <v>-0.09444444444444455</v>
      </c>
      <c r="H25" s="17">
        <f t="shared" si="0"/>
        <v>4.277777777777779</v>
      </c>
      <c r="J25" s="30">
        <f t="shared" si="1"/>
        <v>-0.035154320987654364</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 aca="true" t="shared" si="3" ref="C27:H27">AVERAGE(C8:C25)</f>
        <v>9.868649107779169E-17</v>
      </c>
      <c r="D27" s="20">
        <f t="shared" si="3"/>
        <v>1.3666666666666667</v>
      </c>
      <c r="E27" s="20">
        <f t="shared" si="3"/>
        <v>1.3166666666666664</v>
      </c>
      <c r="F27" s="20">
        <f t="shared" si="3"/>
        <v>1.3111111111111111</v>
      </c>
      <c r="G27" s="20">
        <f t="shared" si="3"/>
        <v>-1.603655480014115E-16</v>
      </c>
      <c r="H27" s="20">
        <f t="shared" si="3"/>
        <v>3.994444444444443</v>
      </c>
      <c r="J27" s="32">
        <f>AVERAGE(J8:J25)</f>
        <v>0.07348765432098765</v>
      </c>
    </row>
    <row r="28" spans="3:8" ht="6.75" customHeight="1">
      <c r="C28" s="2"/>
      <c r="D28" s="2"/>
      <c r="E28" s="2"/>
      <c r="F28" s="2"/>
      <c r="G28" s="2"/>
      <c r="H28" s="1"/>
    </row>
    <row r="29" spans="2:8" ht="15" customHeight="1">
      <c r="B29" s="28" t="s">
        <v>5</v>
      </c>
      <c r="C29" s="35">
        <f aca="true" t="shared" si="4" ref="C29:H29">VARP(C8:C25)</f>
        <v>0.09867283950617282</v>
      </c>
      <c r="D29" s="20">
        <f t="shared" si="4"/>
        <v>0.25999999999999956</v>
      </c>
      <c r="E29" s="20">
        <f t="shared" si="4"/>
        <v>0.14694444444444502</v>
      </c>
      <c r="F29" s="20">
        <f t="shared" si="4"/>
        <v>0.23320987654320943</v>
      </c>
      <c r="G29" s="35">
        <f t="shared" si="4"/>
        <v>0.3349691358024691</v>
      </c>
      <c r="H29" s="38">
        <f t="shared" si="4"/>
        <v>2.629166666666672</v>
      </c>
    </row>
    <row r="30" ht="15" customHeight="1"/>
    <row r="31" ht="15" customHeight="1"/>
    <row r="32" ht="15" customHeight="1"/>
    <row r="33" ht="15" customHeight="1"/>
    <row r="34" ht="15" customHeight="1"/>
    <row r="35" ht="15" customHeight="1"/>
  </sheetData>
  <mergeCells count="2">
    <mergeCell ref="M5:Q5"/>
    <mergeCell ref="N25:P25"/>
  </mergeCells>
  <conditionalFormatting sqref="C8:C25 G8:G25 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Sheet11"/>
  <dimension ref="A1:R29"/>
  <sheetViews>
    <sheetView showGridLines="0"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1:18" ht="21" customHeight="1">
      <c r="A1" s="22"/>
      <c r="C1" s="29" t="s">
        <v>13</v>
      </c>
      <c r="R1">
        <v>6</v>
      </c>
    </row>
    <row r="2" ht="12.75">
      <c r="B2" t="s">
        <v>1</v>
      </c>
    </row>
    <row r="3" spans="2:12" ht="15" customHeight="1">
      <c r="B3" t="s">
        <v>2</v>
      </c>
      <c r="L3" s="22"/>
    </row>
    <row r="4" ht="15" customHeight="1">
      <c r="L4" s="22"/>
    </row>
    <row r="5" spans="10:17" ht="12" customHeight="1">
      <c r="J5" s="33" t="s">
        <v>16</v>
      </c>
      <c r="L5" s="22"/>
      <c r="M5" s="57" t="s">
        <v>11</v>
      </c>
      <c r="N5" s="57"/>
      <c r="O5" s="57"/>
      <c r="P5" s="57"/>
      <c r="Q5" s="57"/>
    </row>
    <row r="6" spans="3:10" ht="12" customHeight="1">
      <c r="C6" s="29"/>
      <c r="D6" s="29"/>
      <c r="E6" s="29" t="s">
        <v>19</v>
      </c>
      <c r="J6" s="33" t="s">
        <v>28</v>
      </c>
    </row>
    <row r="7" spans="1:18" ht="12" customHeight="1">
      <c r="A7" s="21" t="s">
        <v>3</v>
      </c>
      <c r="B7" s="31" t="s">
        <v>0</v>
      </c>
      <c r="C7" s="6" t="s">
        <v>4</v>
      </c>
      <c r="D7" s="6" t="s">
        <v>6</v>
      </c>
      <c r="E7" s="6" t="s">
        <v>7</v>
      </c>
      <c r="F7" s="6" t="s">
        <v>8</v>
      </c>
      <c r="G7" s="6" t="s">
        <v>9</v>
      </c>
      <c r="H7" s="6" t="s">
        <v>12</v>
      </c>
      <c r="J7" s="33" t="s">
        <v>29</v>
      </c>
      <c r="M7" s="6" t="s">
        <v>4</v>
      </c>
      <c r="N7" s="6" t="s">
        <v>6</v>
      </c>
      <c r="O7" s="6" t="s">
        <v>7</v>
      </c>
      <c r="P7" s="6" t="s">
        <v>8</v>
      </c>
      <c r="Q7" s="6" t="s">
        <v>9</v>
      </c>
      <c r="R7" s="6" t="s">
        <v>12</v>
      </c>
    </row>
    <row r="8" spans="1:18" ht="15" customHeight="1">
      <c r="A8" s="4">
        <v>3</v>
      </c>
      <c r="B8" s="7" t="str">
        <f>Prova!B8</f>
        <v>APFC</v>
      </c>
      <c r="C8" s="8">
        <v>1.3</v>
      </c>
      <c r="D8" s="30">
        <f>Prova!D8-Prova!D$27</f>
        <v>-0.16666666666666674</v>
      </c>
      <c r="E8" s="30">
        <f>Prova!E8-Prova!E$27</f>
        <v>-0.31666666666666643</v>
      </c>
      <c r="F8" s="9">
        <v>1</v>
      </c>
      <c r="G8" s="10">
        <v>0</v>
      </c>
      <c r="H8" s="17">
        <f aca="true" t="shared" si="0" ref="H8:H25">SUM(C8:G8)</f>
        <v>1.8166666666666669</v>
      </c>
      <c r="I8" s="19"/>
      <c r="J8" s="30">
        <f>D8*E8</f>
        <v>0.052777777777777764</v>
      </c>
      <c r="L8" s="6" t="s">
        <v>4</v>
      </c>
      <c r="M8" s="41">
        <f>Prova!M8</f>
        <v>0.09867283950617337</v>
      </c>
      <c r="N8" s="42">
        <f>Prova!N8</f>
        <v>0.05537037037037037</v>
      </c>
      <c r="O8" s="42">
        <f>Prova!O8</f>
        <v>0.010092592592592597</v>
      </c>
      <c r="P8" s="42">
        <f>Prova!P8</f>
        <v>0.0880246913580247</v>
      </c>
      <c r="Q8" s="43">
        <f>Prova!Q8</f>
        <v>0.07348765432098765</v>
      </c>
      <c r="R8" s="23">
        <f>SUM(M8:Q8)</f>
        <v>0.3256481481481487</v>
      </c>
    </row>
    <row r="9" spans="1:18" ht="15" customHeight="1">
      <c r="A9" s="4">
        <v>6</v>
      </c>
      <c r="B9" s="7" t="str">
        <f>Prova!B9</f>
        <v>ATP</v>
      </c>
      <c r="C9" s="11">
        <v>1</v>
      </c>
      <c r="D9" s="30">
        <f>Prova!D9-Prova!D$27</f>
        <v>-0.16666666666666674</v>
      </c>
      <c r="E9" s="30">
        <f>Prova!E9-Prova!E$27</f>
        <v>0.6833333333333336</v>
      </c>
      <c r="F9" s="12">
        <v>1.5</v>
      </c>
      <c r="G9" s="13">
        <v>2</v>
      </c>
      <c r="H9" s="17">
        <f t="shared" si="0"/>
        <v>5.016666666666667</v>
      </c>
      <c r="I9" s="25"/>
      <c r="J9" s="30">
        <f aca="true" t="shared" si="1" ref="J9:J25">D9*E9</f>
        <v>-0.11388888888888898</v>
      </c>
      <c r="L9" s="6" t="s">
        <v>6</v>
      </c>
      <c r="M9" s="44">
        <f>Prova!M9</f>
        <v>0.05537037037037037</v>
      </c>
      <c r="N9" s="24">
        <f>Prova!N9</f>
        <v>0.25999999999999956</v>
      </c>
      <c r="O9" s="26">
        <f>Prova!O9</f>
        <v>0.012222222222222237</v>
      </c>
      <c r="P9" s="34">
        <f>Prova!P9</f>
        <v>0.08370370370370371</v>
      </c>
      <c r="Q9" s="45">
        <f>Prova!Q9</f>
        <v>0.1025925925925926</v>
      </c>
      <c r="R9" s="23">
        <f>SUM(M9:Q9)</f>
        <v>0.5138888888888885</v>
      </c>
    </row>
    <row r="10" spans="1:18" ht="15" customHeight="1">
      <c r="A10" s="4">
        <v>16</v>
      </c>
      <c r="B10" s="7" t="str">
        <f>Prova!B10</f>
        <v>CAN</v>
      </c>
      <c r="C10" s="11">
        <v>1.5</v>
      </c>
      <c r="D10" s="30">
        <f>Prova!D10-Prova!D$27</f>
        <v>0.6333333333333333</v>
      </c>
      <c r="E10" s="30">
        <f>Prova!E10-Prova!E$27</f>
        <v>0.18333333333333357</v>
      </c>
      <c r="F10" s="12">
        <v>1.5</v>
      </c>
      <c r="G10" s="13">
        <v>1.8</v>
      </c>
      <c r="H10" s="17">
        <f t="shared" si="0"/>
        <v>5.616666666666667</v>
      </c>
      <c r="I10" s="19"/>
      <c r="J10" s="30">
        <f t="shared" si="1"/>
        <v>0.11611111111111126</v>
      </c>
      <c r="L10" s="6" t="s">
        <v>7</v>
      </c>
      <c r="M10" s="44">
        <f>Prova!M10</f>
        <v>0.010092592592592597</v>
      </c>
      <c r="N10" s="26">
        <f>Prova!N10</f>
        <v>0.012222222222222237</v>
      </c>
      <c r="O10" s="24">
        <f>Prova!O10</f>
        <v>0.14694444444444502</v>
      </c>
      <c r="P10" s="34">
        <f>Prova!P10</f>
        <v>0.055370370370370375</v>
      </c>
      <c r="Q10" s="45">
        <f>Prova!Q10</f>
        <v>0.15564814814814815</v>
      </c>
      <c r="R10" s="23">
        <f>SUM(M10:Q10)</f>
        <v>0.3802777777777784</v>
      </c>
    </row>
    <row r="11" spans="1:18" ht="15" customHeight="1">
      <c r="A11" s="4">
        <v>15</v>
      </c>
      <c r="B11" s="7" t="str">
        <f>Prova!B11</f>
        <v>CMP</v>
      </c>
      <c r="C11" s="11">
        <v>1.8</v>
      </c>
      <c r="D11" s="30">
        <f>Prova!D11-Prova!D$27</f>
        <v>0.6333333333333333</v>
      </c>
      <c r="E11" s="30">
        <f>Prova!E11-Prova!E$27</f>
        <v>0.4833333333333336</v>
      </c>
      <c r="F11" s="12">
        <v>2</v>
      </c>
      <c r="G11" s="13">
        <v>2</v>
      </c>
      <c r="H11" s="17">
        <f t="shared" si="0"/>
        <v>6.916666666666667</v>
      </c>
      <c r="I11" s="25"/>
      <c r="J11" s="30">
        <f t="shared" si="1"/>
        <v>0.3061111111111113</v>
      </c>
      <c r="L11" s="6" t="s">
        <v>8</v>
      </c>
      <c r="M11" s="44">
        <f>Prova!M11</f>
        <v>0.0880246913580247</v>
      </c>
      <c r="N11" s="34">
        <f>Prova!N11</f>
        <v>0.08370370370370371</v>
      </c>
      <c r="O11" s="34">
        <f>Prova!O11</f>
        <v>0.055370370370370375</v>
      </c>
      <c r="P11" s="34">
        <f>Prova!P11</f>
        <v>0.23320987654320943</v>
      </c>
      <c r="Q11" s="45">
        <f>Prova!Q11</f>
        <v>0.14117283950617282</v>
      </c>
      <c r="R11" s="23">
        <f>SUM(M11:Q11)</f>
        <v>0.6014814814814811</v>
      </c>
    </row>
    <row r="12" spans="1:18" ht="15" customHeight="1">
      <c r="A12" s="4">
        <v>18</v>
      </c>
      <c r="B12" s="7" t="str">
        <f>Prova!B12</f>
        <v>CASB</v>
      </c>
      <c r="C12" s="11">
        <v>1.8</v>
      </c>
      <c r="D12" s="30">
        <f>Prova!D12-Prova!D$27</f>
        <v>-0.3666666666666667</v>
      </c>
      <c r="E12" s="30">
        <f>Prova!E12-Prova!E$27</f>
        <v>0.4833333333333336</v>
      </c>
      <c r="F12" s="12">
        <v>1.5</v>
      </c>
      <c r="G12" s="13">
        <v>2</v>
      </c>
      <c r="H12" s="17">
        <f t="shared" si="0"/>
        <v>5.416666666666667</v>
      </c>
      <c r="I12" s="19"/>
      <c r="J12" s="30">
        <f t="shared" si="1"/>
        <v>-0.17722222222222234</v>
      </c>
      <c r="L12" s="6" t="s">
        <v>9</v>
      </c>
      <c r="M12" s="47">
        <f>Prova!M12</f>
        <v>0.07348765432098765</v>
      </c>
      <c r="N12" s="48">
        <f>Prova!N12</f>
        <v>0.1025925925925926</v>
      </c>
      <c r="O12" s="48">
        <f>Prova!O12</f>
        <v>0.15564814814814815</v>
      </c>
      <c r="P12" s="48">
        <f>Prova!P12</f>
        <v>0.14117283950617282</v>
      </c>
      <c r="Q12" s="51">
        <f>Prova!Q12</f>
        <v>0.3349691358024679</v>
      </c>
      <c r="R12" s="23">
        <f>SUM(M12:Q12)</f>
        <v>0.8078703703703691</v>
      </c>
    </row>
    <row r="13" spans="1:18" ht="15" customHeight="1">
      <c r="A13" s="4">
        <v>2</v>
      </c>
      <c r="B13" s="7" t="str">
        <f>Prova!B13</f>
        <v>CFT</v>
      </c>
      <c r="C13" s="11">
        <v>1.5</v>
      </c>
      <c r="D13" s="30">
        <f>Prova!D13-Prova!D$27</f>
        <v>0.33333333333333326</v>
      </c>
      <c r="E13" s="30">
        <f>Prova!E13-Prova!E$27</f>
        <v>-0.016666666666666385</v>
      </c>
      <c r="F13" s="12">
        <v>2</v>
      </c>
      <c r="G13" s="13">
        <v>1.1</v>
      </c>
      <c r="H13" s="17">
        <f t="shared" si="0"/>
        <v>4.916666666666667</v>
      </c>
      <c r="I13" s="19"/>
      <c r="J13" s="30">
        <f t="shared" si="1"/>
        <v>-0.00555555555555546</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tr">
        <f>Prova!B14</f>
        <v>DHAC</v>
      </c>
      <c r="C14" s="11">
        <v>2</v>
      </c>
      <c r="D14" s="30">
        <f>Prova!D14-Prova!D$27</f>
        <v>-0.8666666666666667</v>
      </c>
      <c r="E14" s="30">
        <f>Prova!E14-Prova!E$27</f>
        <v>0.3833333333333335</v>
      </c>
      <c r="F14" s="12">
        <v>2</v>
      </c>
      <c r="G14" s="13">
        <v>1.8</v>
      </c>
      <c r="H14" s="17">
        <f t="shared" si="0"/>
        <v>5.316666666666666</v>
      </c>
      <c r="I14" s="19"/>
      <c r="J14" s="30">
        <f t="shared" si="1"/>
        <v>-0.3322222222222224</v>
      </c>
      <c r="M14" s="19"/>
      <c r="N14" s="19"/>
      <c r="O14" s="19"/>
      <c r="P14" s="19"/>
      <c r="Q14" s="19"/>
      <c r="R14" s="25"/>
    </row>
    <row r="15" spans="1:18" ht="15" customHeight="1">
      <c r="A15" s="4">
        <v>14</v>
      </c>
      <c r="B15" s="7" t="str">
        <f>Prova!B15</f>
        <v>JRMM</v>
      </c>
      <c r="C15" s="11">
        <v>1.5</v>
      </c>
      <c r="D15" s="30">
        <f>Prova!D15-Prova!D$27</f>
        <v>0.1333333333333333</v>
      </c>
      <c r="E15" s="30">
        <f>Prova!E15-Prova!E$27</f>
        <v>0.3833333333333335</v>
      </c>
      <c r="F15" s="12">
        <v>1</v>
      </c>
      <c r="G15" s="13">
        <v>2</v>
      </c>
      <c r="H15" s="17">
        <f t="shared" si="0"/>
        <v>5.016666666666667</v>
      </c>
      <c r="I15" s="19"/>
      <c r="J15" s="30">
        <f t="shared" si="1"/>
        <v>0.05111111111111113</v>
      </c>
      <c r="M15" s="25"/>
      <c r="N15" s="25"/>
      <c r="O15" s="24" t="s">
        <v>22</v>
      </c>
      <c r="P15" s="26" t="s">
        <v>23</v>
      </c>
      <c r="Q15" s="25"/>
      <c r="R15" s="25"/>
    </row>
    <row r="16" spans="1:18" ht="15" customHeight="1">
      <c r="A16" s="4">
        <v>5</v>
      </c>
      <c r="B16" s="7" t="str">
        <f>Prova!B16</f>
        <v>JARC</v>
      </c>
      <c r="C16" s="11">
        <v>2</v>
      </c>
      <c r="D16" s="30">
        <f>Prova!D16-Prova!D$27</f>
        <v>0.6333333333333333</v>
      </c>
      <c r="E16" s="30">
        <f>Prova!E16-Prova!E$27</f>
        <v>-0.31666666666666643</v>
      </c>
      <c r="F16" s="12">
        <v>2</v>
      </c>
      <c r="G16" s="13">
        <v>2</v>
      </c>
      <c r="H16" s="17">
        <f t="shared" si="0"/>
        <v>6.316666666666666</v>
      </c>
      <c r="I16" s="19"/>
      <c r="J16" s="30">
        <f t="shared" si="1"/>
        <v>-0.2005555555555554</v>
      </c>
      <c r="M16" s="19"/>
      <c r="N16" s="19"/>
      <c r="O16" s="19"/>
      <c r="P16" s="19"/>
      <c r="Q16" s="19"/>
      <c r="R16" s="19"/>
    </row>
    <row r="17" spans="1:18" ht="15" customHeight="1">
      <c r="A17" s="4">
        <v>1</v>
      </c>
      <c r="B17" s="7" t="str">
        <f>Prova!B17</f>
        <v>MLF</v>
      </c>
      <c r="C17" s="11">
        <v>1.1</v>
      </c>
      <c r="D17" s="30">
        <f>Prova!D17-Prova!D$27</f>
        <v>-0.3666666666666667</v>
      </c>
      <c r="E17" s="30">
        <f>Prova!E17-Prova!E$27</f>
        <v>-0.31666666666666643</v>
      </c>
      <c r="F17" s="12">
        <v>0.5</v>
      </c>
      <c r="G17" s="13">
        <v>0.5</v>
      </c>
      <c r="H17" s="17">
        <f t="shared" si="0"/>
        <v>1.416666666666667</v>
      </c>
      <c r="I17" s="19"/>
      <c r="J17" s="30">
        <f t="shared" si="1"/>
        <v>0.11611111111111104</v>
      </c>
      <c r="M17" s="36">
        <f>M8+N9+O10+P11+Q12</f>
        <v>1.0737962962962952</v>
      </c>
      <c r="N17" s="19"/>
      <c r="O17" s="36">
        <f>N8+O8+P8+Q8+O9+P9+Q9+P10+Q10+Q11+M9+M10+N10+M11+N11+O11+M12+N12+O12+P12</f>
        <v>1.5553703703703707</v>
      </c>
      <c r="P17" s="19"/>
      <c r="Q17" s="19"/>
      <c r="R17" s="19"/>
    </row>
    <row r="18" spans="1:18" ht="15" customHeight="1">
      <c r="A18" s="4">
        <v>17</v>
      </c>
      <c r="B18" s="7" t="str">
        <f>Prova!B18</f>
        <v>MFCA</v>
      </c>
      <c r="C18" s="11">
        <v>1.7</v>
      </c>
      <c r="D18" s="30">
        <f>Prova!D18-Prova!D$27</f>
        <v>0.6333333333333333</v>
      </c>
      <c r="E18" s="30">
        <f>Prova!E18-Prova!E$27</f>
        <v>0.4833333333333336</v>
      </c>
      <c r="F18" s="12">
        <v>1</v>
      </c>
      <c r="G18" s="13">
        <v>2</v>
      </c>
      <c r="H18" s="17">
        <f t="shared" si="0"/>
        <v>5.816666666666666</v>
      </c>
      <c r="I18" s="19"/>
      <c r="J18" s="30">
        <f t="shared" si="1"/>
        <v>0.3061111111111113</v>
      </c>
      <c r="M18" s="19"/>
      <c r="N18" s="19"/>
      <c r="O18" s="19"/>
      <c r="P18" s="19"/>
      <c r="Q18" s="19"/>
      <c r="R18" s="19"/>
    </row>
    <row r="19" spans="1:18" ht="15" customHeight="1">
      <c r="A19" s="4">
        <v>10</v>
      </c>
      <c r="B19" s="7" t="str">
        <f>Prova!B19</f>
        <v>MHMD</v>
      </c>
      <c r="C19" s="11">
        <v>1</v>
      </c>
      <c r="D19" s="30">
        <f>Prova!D19-Prova!D$27</f>
        <v>-0.8666666666666667</v>
      </c>
      <c r="E19" s="30">
        <f>Prova!E19-Prova!E$27</f>
        <v>-0.11666666666666647</v>
      </c>
      <c r="F19" s="12">
        <v>0.8</v>
      </c>
      <c r="G19" s="13">
        <v>1.2</v>
      </c>
      <c r="H19" s="17">
        <f t="shared" si="0"/>
        <v>2.0166666666666666</v>
      </c>
      <c r="I19" s="19"/>
      <c r="J19" s="30">
        <f t="shared" si="1"/>
        <v>0.10111111111111094</v>
      </c>
      <c r="M19" s="36">
        <f>M17/$R$13</f>
        <v>0.4084169748195103</v>
      </c>
      <c r="N19" s="19"/>
      <c r="O19" s="36">
        <f>O17/$R$13</f>
        <v>0.5915830251804899</v>
      </c>
      <c r="P19" s="19"/>
      <c r="Q19" s="19"/>
      <c r="R19" s="19"/>
    </row>
    <row r="20" spans="1:18" ht="15" customHeight="1">
      <c r="A20" s="4">
        <v>12</v>
      </c>
      <c r="B20" s="7" t="str">
        <f>Prova!B20</f>
        <v>OAB</v>
      </c>
      <c r="C20" s="11">
        <v>1.7</v>
      </c>
      <c r="D20" s="30">
        <f>Prova!D20-Prova!D$27</f>
        <v>-0.5666666666666667</v>
      </c>
      <c r="E20" s="30">
        <f>Prova!E20-Prova!E$27</f>
        <v>-0.11666666666666647</v>
      </c>
      <c r="F20" s="12">
        <v>0.7</v>
      </c>
      <c r="G20" s="13">
        <v>0.8</v>
      </c>
      <c r="H20" s="17">
        <f t="shared" si="0"/>
        <v>2.5166666666666666</v>
      </c>
      <c r="I20" s="19"/>
      <c r="J20" s="30">
        <f t="shared" si="1"/>
        <v>0.066111111111111</v>
      </c>
      <c r="M20" s="19"/>
      <c r="N20" s="19"/>
      <c r="O20" s="19"/>
      <c r="P20" s="19"/>
      <c r="Q20" s="19"/>
      <c r="R20" s="19"/>
    </row>
    <row r="21" spans="1:18" ht="15" customHeight="1">
      <c r="A21" s="4">
        <v>11</v>
      </c>
      <c r="B21" s="7" t="str">
        <f>Prova!B21</f>
        <v>RLM</v>
      </c>
      <c r="C21" s="11">
        <v>1.2</v>
      </c>
      <c r="D21" s="30">
        <f>Prova!D21-Prova!D$27</f>
        <v>-0.3666666666666667</v>
      </c>
      <c r="E21" s="30">
        <f>Prova!E21-Prova!E$27</f>
        <v>-0.4166666666666664</v>
      </c>
      <c r="F21" s="12">
        <v>0.8</v>
      </c>
      <c r="G21" s="13">
        <v>1.2</v>
      </c>
      <c r="H21" s="17">
        <f t="shared" si="0"/>
        <v>2.416666666666667</v>
      </c>
      <c r="I21" s="19"/>
      <c r="J21" s="30">
        <f t="shared" si="1"/>
        <v>0.1527777777777777</v>
      </c>
      <c r="M21" s="36">
        <f>1-M19</f>
        <v>0.5915830251804897</v>
      </c>
      <c r="N21" s="19"/>
      <c r="O21" s="19"/>
      <c r="P21" s="19"/>
      <c r="Q21" s="19"/>
      <c r="R21" s="19"/>
    </row>
    <row r="22" spans="1:18" ht="15" customHeight="1">
      <c r="A22" s="4">
        <v>9</v>
      </c>
      <c r="B22" s="7" t="str">
        <f>Prova!B22</f>
        <v>SSP</v>
      </c>
      <c r="C22" s="11">
        <v>1.3</v>
      </c>
      <c r="D22" s="30">
        <f>Prova!D22-Prova!D$27</f>
        <v>0.33333333333333326</v>
      </c>
      <c r="E22" s="30">
        <f>Prova!E22-Prova!E$27</f>
        <v>-0.11666666666666647</v>
      </c>
      <c r="F22" s="12">
        <v>1</v>
      </c>
      <c r="G22" s="13">
        <v>1.2</v>
      </c>
      <c r="H22" s="17">
        <f t="shared" si="0"/>
        <v>3.716666666666667</v>
      </c>
      <c r="J22" s="30">
        <f t="shared" si="1"/>
        <v>-0.03888888888888881</v>
      </c>
      <c r="M22" s="19"/>
      <c r="N22" s="19"/>
      <c r="O22" s="19"/>
      <c r="P22" s="19"/>
      <c r="Q22" s="19"/>
      <c r="R22" s="19"/>
    </row>
    <row r="23" spans="1:18" ht="15" customHeight="1">
      <c r="A23" s="4">
        <v>7</v>
      </c>
      <c r="B23" s="7" t="str">
        <f>Prova!B23</f>
        <v>SFA</v>
      </c>
      <c r="C23" s="11">
        <v>1.7</v>
      </c>
      <c r="D23" s="30">
        <f>Prova!D23-Prova!D$27</f>
        <v>0.1333333333333333</v>
      </c>
      <c r="E23" s="30">
        <f>Prova!E23-Prova!E$27</f>
        <v>-0.31666666666666643</v>
      </c>
      <c r="F23" s="12">
        <v>1.8</v>
      </c>
      <c r="G23" s="13">
        <v>1.2</v>
      </c>
      <c r="H23" s="17">
        <f t="shared" si="0"/>
        <v>4.516666666666667</v>
      </c>
      <c r="J23" s="30">
        <f t="shared" si="1"/>
        <v>-0.04222222222222218</v>
      </c>
      <c r="M23" s="36">
        <f>5/(5-1)</f>
        <v>1.25</v>
      </c>
      <c r="N23" s="19"/>
      <c r="O23" s="19"/>
      <c r="P23" s="19"/>
      <c r="Q23" s="19"/>
      <c r="R23" s="19"/>
    </row>
    <row r="24" spans="1:18" ht="15" customHeight="1">
      <c r="A24" s="4">
        <v>4</v>
      </c>
      <c r="B24" s="7" t="str">
        <f>Prova!B24</f>
        <v>TPOMDA</v>
      </c>
      <c r="C24" s="11">
        <v>1.5</v>
      </c>
      <c r="D24" s="30">
        <f>Prova!D24-Prova!D$27</f>
        <v>-0.3666666666666667</v>
      </c>
      <c r="E24" s="30">
        <f>Prova!E24-Prova!E$27</f>
        <v>-0.5166666666666664</v>
      </c>
      <c r="F24" s="12">
        <v>1.3</v>
      </c>
      <c r="G24" s="13">
        <v>1</v>
      </c>
      <c r="H24" s="17">
        <f t="shared" si="0"/>
        <v>2.916666666666667</v>
      </c>
      <c r="J24" s="30">
        <f t="shared" si="1"/>
        <v>0.18944444444444436</v>
      </c>
      <c r="M24" s="19"/>
      <c r="N24" s="19"/>
      <c r="O24" s="19"/>
      <c r="P24" s="19"/>
      <c r="Q24" s="19"/>
      <c r="R24" s="19"/>
    </row>
    <row r="25" spans="1:18" ht="15" customHeight="1">
      <c r="A25" s="4">
        <v>13</v>
      </c>
      <c r="B25" s="7" t="str">
        <f>Prova!B25</f>
        <v>VCFN</v>
      </c>
      <c r="C25" s="14">
        <v>1.9</v>
      </c>
      <c r="D25" s="30">
        <f>Prova!D25-Prova!D$27</f>
        <v>0.6333333333333333</v>
      </c>
      <c r="E25" s="30">
        <f>Prova!E25-Prova!E$27</f>
        <v>-0.5166666666666664</v>
      </c>
      <c r="F25" s="15">
        <v>1.2</v>
      </c>
      <c r="G25" s="16">
        <v>1.3</v>
      </c>
      <c r="H25" s="17">
        <f t="shared" si="0"/>
        <v>4.516666666666667</v>
      </c>
      <c r="J25" s="30">
        <f t="shared" si="1"/>
        <v>-0.327222222222222</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 aca="true" t="shared" si="3" ref="C27:H27">AVERAGE(C8:C25)</f>
        <v>1.5277777777777777</v>
      </c>
      <c r="D27" s="20">
        <f t="shared" si="3"/>
        <v>-3.700743415417188E-17</v>
      </c>
      <c r="E27" s="20">
        <f t="shared" si="3"/>
        <v>2.3438041630975528E-16</v>
      </c>
      <c r="F27" s="20">
        <f t="shared" si="3"/>
        <v>1.3111111111111111</v>
      </c>
      <c r="G27" s="20">
        <f t="shared" si="3"/>
        <v>1.3944444444444446</v>
      </c>
      <c r="H27" s="20">
        <f t="shared" si="3"/>
        <v>4.2333333333333325</v>
      </c>
      <c r="J27" s="32">
        <f>AVERAGE(J8:J25)</f>
        <v>0.012222222222222237</v>
      </c>
    </row>
    <row r="28" spans="3:8" ht="6.75" customHeight="1">
      <c r="C28" s="2"/>
      <c r="D28" s="2"/>
      <c r="E28" s="2"/>
      <c r="F28" s="2"/>
      <c r="G28" s="2"/>
      <c r="H28" s="1"/>
    </row>
    <row r="29" spans="2:8" ht="15" customHeight="1">
      <c r="B29" s="28" t="s">
        <v>5</v>
      </c>
      <c r="C29" s="20">
        <f aca="true" t="shared" si="4" ref="C29:H29">VARP(C8:C25)</f>
        <v>0.09867283950617337</v>
      </c>
      <c r="D29" s="35">
        <f t="shared" si="4"/>
        <v>0.25999999999999995</v>
      </c>
      <c r="E29" s="35">
        <f t="shared" si="4"/>
        <v>0.14694444444444443</v>
      </c>
      <c r="F29" s="20">
        <f t="shared" si="4"/>
        <v>0.23320987654320943</v>
      </c>
      <c r="G29" s="20">
        <f t="shared" si="4"/>
        <v>0.3349691358024679</v>
      </c>
      <c r="H29" s="38">
        <f t="shared" si="4"/>
        <v>2.629166666666672</v>
      </c>
    </row>
    <row r="30" ht="15" customHeight="1"/>
    <row r="31" ht="15" customHeight="1"/>
    <row r="32" ht="15" customHeight="1"/>
    <row r="33" ht="15" customHeight="1"/>
    <row r="34" ht="15" customHeight="1"/>
    <row r="35" ht="15" customHeight="1"/>
  </sheetData>
  <mergeCells count="2">
    <mergeCell ref="M5:Q5"/>
    <mergeCell ref="N25:P25"/>
  </mergeCells>
  <conditionalFormatting sqref="D8:E25 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12"/>
  <dimension ref="A1:R29"/>
  <sheetViews>
    <sheetView showGridLines="0"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3:18" ht="21" customHeight="1">
      <c r="C1" s="29" t="s">
        <v>13</v>
      </c>
      <c r="R1">
        <v>7</v>
      </c>
    </row>
    <row r="2" ht="12.75">
      <c r="B2" t="s">
        <v>1</v>
      </c>
    </row>
    <row r="3" spans="2:12" ht="15" customHeight="1">
      <c r="B3" t="s">
        <v>2</v>
      </c>
      <c r="L3" s="22"/>
    </row>
    <row r="4" ht="15" customHeight="1">
      <c r="L4" s="22"/>
    </row>
    <row r="5" spans="10:17" ht="12" customHeight="1">
      <c r="J5" s="33" t="s">
        <v>16</v>
      </c>
      <c r="L5" s="22"/>
      <c r="M5" s="57" t="s">
        <v>11</v>
      </c>
      <c r="N5" s="57"/>
      <c r="O5" s="57"/>
      <c r="P5" s="57"/>
      <c r="Q5" s="57"/>
    </row>
    <row r="6" spans="3:10" ht="12" customHeight="1">
      <c r="C6" s="29"/>
      <c r="D6" s="29"/>
      <c r="E6" s="29" t="s">
        <v>19</v>
      </c>
      <c r="J6" s="33" t="s">
        <v>30</v>
      </c>
    </row>
    <row r="7" spans="1:18" ht="12" customHeight="1">
      <c r="A7" s="21" t="s">
        <v>3</v>
      </c>
      <c r="B7" s="31" t="s">
        <v>0</v>
      </c>
      <c r="C7" s="6" t="s">
        <v>4</v>
      </c>
      <c r="D7" s="6" t="s">
        <v>6</v>
      </c>
      <c r="E7" s="6" t="s">
        <v>7</v>
      </c>
      <c r="F7" s="6" t="s">
        <v>8</v>
      </c>
      <c r="G7" s="6" t="s">
        <v>9</v>
      </c>
      <c r="H7" s="6" t="s">
        <v>12</v>
      </c>
      <c r="J7" s="33" t="s">
        <v>31</v>
      </c>
      <c r="M7" s="6" t="s">
        <v>4</v>
      </c>
      <c r="N7" s="6" t="s">
        <v>6</v>
      </c>
      <c r="O7" s="6" t="s">
        <v>7</v>
      </c>
      <c r="P7" s="6" t="s">
        <v>8</v>
      </c>
      <c r="Q7" s="6" t="s">
        <v>9</v>
      </c>
      <c r="R7" s="6" t="s">
        <v>12</v>
      </c>
    </row>
    <row r="8" spans="1:18" ht="15" customHeight="1">
      <c r="A8" s="4">
        <v>3</v>
      </c>
      <c r="B8" s="7" t="str">
        <f>Prova!B8</f>
        <v>APFC</v>
      </c>
      <c r="C8" s="8">
        <v>1.3</v>
      </c>
      <c r="D8" s="30">
        <f>Prova!D8-Prova!D$27</f>
        <v>-0.16666666666666674</v>
      </c>
      <c r="E8" s="9">
        <v>1</v>
      </c>
      <c r="F8" s="30">
        <f>Prova!F8-Prova!F$27</f>
        <v>-0.3111111111111111</v>
      </c>
      <c r="G8" s="10">
        <v>0</v>
      </c>
      <c r="H8" s="17">
        <f aca="true" t="shared" si="0" ref="H8:H25">SUM(C8:G8)</f>
        <v>1.8222222222222222</v>
      </c>
      <c r="I8" s="19"/>
      <c r="J8" s="30">
        <f>D8*F8</f>
        <v>0.05185185185185188</v>
      </c>
      <c r="L8" s="6" t="s">
        <v>4</v>
      </c>
      <c r="M8" s="41">
        <f>Prova!M8</f>
        <v>0.09867283950617337</v>
      </c>
      <c r="N8" s="42">
        <f>Prova!N8</f>
        <v>0.05537037037037037</v>
      </c>
      <c r="O8" s="42">
        <f>Prova!O8</f>
        <v>0.010092592592592597</v>
      </c>
      <c r="P8" s="42">
        <f>Prova!P8</f>
        <v>0.0880246913580247</v>
      </c>
      <c r="Q8" s="43">
        <f>Prova!Q8</f>
        <v>0.07348765432098765</v>
      </c>
      <c r="R8" s="23">
        <f>SUM(M8:Q8)</f>
        <v>0.3256481481481487</v>
      </c>
    </row>
    <row r="9" spans="1:18" ht="15" customHeight="1">
      <c r="A9" s="4">
        <v>6</v>
      </c>
      <c r="B9" s="7" t="str">
        <f>Prova!B9</f>
        <v>ATP</v>
      </c>
      <c r="C9" s="11">
        <v>1</v>
      </c>
      <c r="D9" s="30">
        <f>Prova!D9-Prova!D$27</f>
        <v>-0.16666666666666674</v>
      </c>
      <c r="E9" s="12">
        <v>2</v>
      </c>
      <c r="F9" s="30">
        <f>Prova!F9-Prova!F$27</f>
        <v>0.18888888888888888</v>
      </c>
      <c r="G9" s="13">
        <v>2</v>
      </c>
      <c r="H9" s="17">
        <f t="shared" si="0"/>
        <v>5.022222222222222</v>
      </c>
      <c r="I9" s="25"/>
      <c r="J9" s="30">
        <f aca="true" t="shared" si="1" ref="J9:J25">D9*F9</f>
        <v>-0.03148148148148149</v>
      </c>
      <c r="L9" s="6" t="s">
        <v>6</v>
      </c>
      <c r="M9" s="44">
        <f>Prova!M9</f>
        <v>0.05537037037037037</v>
      </c>
      <c r="N9" s="24">
        <f>Prova!N9</f>
        <v>0.25999999999999956</v>
      </c>
      <c r="O9" s="34">
        <f>Prova!O9</f>
        <v>0.012222222222222237</v>
      </c>
      <c r="P9" s="26">
        <f>Prova!P9</f>
        <v>0.08370370370370371</v>
      </c>
      <c r="Q9" s="45">
        <f>Prova!Q9</f>
        <v>0.1025925925925926</v>
      </c>
      <c r="R9" s="23">
        <f>SUM(M9:Q9)</f>
        <v>0.5138888888888885</v>
      </c>
    </row>
    <row r="10" spans="1:18" ht="15" customHeight="1">
      <c r="A10" s="4">
        <v>16</v>
      </c>
      <c r="B10" s="7" t="str">
        <f>Prova!B10</f>
        <v>CAN</v>
      </c>
      <c r="C10" s="11">
        <v>1.5</v>
      </c>
      <c r="D10" s="30">
        <f>Prova!D10-Prova!D$27</f>
        <v>0.6333333333333333</v>
      </c>
      <c r="E10" s="12">
        <v>1.5</v>
      </c>
      <c r="F10" s="30">
        <f>Prova!F10-Prova!F$27</f>
        <v>0.18888888888888888</v>
      </c>
      <c r="G10" s="13">
        <v>1.8</v>
      </c>
      <c r="H10" s="17">
        <f t="shared" si="0"/>
        <v>5.622222222222222</v>
      </c>
      <c r="I10" s="19"/>
      <c r="J10" s="30">
        <f t="shared" si="1"/>
        <v>0.11962962962962963</v>
      </c>
      <c r="L10" s="6" t="s">
        <v>7</v>
      </c>
      <c r="M10" s="44">
        <f>Prova!M10</f>
        <v>0.010092592592592597</v>
      </c>
      <c r="N10" s="34">
        <f>Prova!N10</f>
        <v>0.012222222222222237</v>
      </c>
      <c r="O10" s="34">
        <f>Prova!O10</f>
        <v>0.14694444444444502</v>
      </c>
      <c r="P10" s="34">
        <f>Prova!P10</f>
        <v>0.055370370370370375</v>
      </c>
      <c r="Q10" s="45">
        <f>Prova!Q10</f>
        <v>0.15564814814814815</v>
      </c>
      <c r="R10" s="23">
        <f>SUM(M10:Q10)</f>
        <v>0.3802777777777784</v>
      </c>
    </row>
    <row r="11" spans="1:18" ht="15" customHeight="1">
      <c r="A11" s="4">
        <v>15</v>
      </c>
      <c r="B11" s="7" t="str">
        <f>Prova!B11</f>
        <v>CMP</v>
      </c>
      <c r="C11" s="11">
        <v>1.8</v>
      </c>
      <c r="D11" s="30">
        <f>Prova!D11-Prova!D$27</f>
        <v>0.6333333333333333</v>
      </c>
      <c r="E11" s="12">
        <v>1.8</v>
      </c>
      <c r="F11" s="30">
        <f>Prova!F11-Prova!F$27</f>
        <v>0.6888888888888889</v>
      </c>
      <c r="G11" s="13">
        <v>2</v>
      </c>
      <c r="H11" s="17">
        <f t="shared" si="0"/>
        <v>6.9222222222222225</v>
      </c>
      <c r="I11" s="25"/>
      <c r="J11" s="30">
        <f t="shared" si="1"/>
        <v>0.4362962962962963</v>
      </c>
      <c r="L11" s="6" t="s">
        <v>8</v>
      </c>
      <c r="M11" s="44">
        <f>Prova!M11</f>
        <v>0.0880246913580247</v>
      </c>
      <c r="N11" s="26">
        <f>Prova!N11</f>
        <v>0.08370370370370371</v>
      </c>
      <c r="O11" s="34">
        <f>Prova!O11</f>
        <v>0.055370370370370375</v>
      </c>
      <c r="P11" s="24">
        <f>Prova!P11</f>
        <v>0.23320987654320943</v>
      </c>
      <c r="Q11" s="45">
        <f>Prova!Q11</f>
        <v>0.14117283950617282</v>
      </c>
      <c r="R11" s="23">
        <f>SUM(M11:Q11)</f>
        <v>0.6014814814814811</v>
      </c>
    </row>
    <row r="12" spans="1:18" ht="15" customHeight="1">
      <c r="A12" s="4">
        <v>18</v>
      </c>
      <c r="B12" s="7" t="str">
        <f>Prova!B12</f>
        <v>CASB</v>
      </c>
      <c r="C12" s="11">
        <v>1.8</v>
      </c>
      <c r="D12" s="30">
        <f>Prova!D12-Prova!D$27</f>
        <v>-0.3666666666666667</v>
      </c>
      <c r="E12" s="12">
        <v>1.8</v>
      </c>
      <c r="F12" s="30">
        <f>Prova!F12-Prova!F$27</f>
        <v>0.18888888888888888</v>
      </c>
      <c r="G12" s="13">
        <v>2</v>
      </c>
      <c r="H12" s="17">
        <f t="shared" si="0"/>
        <v>5.4222222222222225</v>
      </c>
      <c r="I12" s="19"/>
      <c r="J12" s="30">
        <f t="shared" si="1"/>
        <v>-0.06925925925925926</v>
      </c>
      <c r="L12" s="6" t="s">
        <v>9</v>
      </c>
      <c r="M12" s="47">
        <f>Prova!M12</f>
        <v>0.07348765432098765</v>
      </c>
      <c r="N12" s="48">
        <f>Prova!N12</f>
        <v>0.1025925925925926</v>
      </c>
      <c r="O12" s="48">
        <f>Prova!O12</f>
        <v>0.15564814814814815</v>
      </c>
      <c r="P12" s="48">
        <f>Prova!P12</f>
        <v>0.14117283950617282</v>
      </c>
      <c r="Q12" s="51">
        <f>Prova!Q12</f>
        <v>0.3349691358024679</v>
      </c>
      <c r="R12" s="23">
        <f>SUM(M12:Q12)</f>
        <v>0.8078703703703691</v>
      </c>
    </row>
    <row r="13" spans="1:18" ht="15" customHeight="1">
      <c r="A13" s="4">
        <v>2</v>
      </c>
      <c r="B13" s="7" t="str">
        <f>Prova!B13</f>
        <v>CFT</v>
      </c>
      <c r="C13" s="11">
        <v>1.5</v>
      </c>
      <c r="D13" s="30">
        <f>Prova!D13-Prova!D$27</f>
        <v>0.33333333333333326</v>
      </c>
      <c r="E13" s="12">
        <v>1.3</v>
      </c>
      <c r="F13" s="30">
        <f>Prova!F13-Prova!F$27</f>
        <v>0.6888888888888889</v>
      </c>
      <c r="G13" s="13">
        <v>1.1</v>
      </c>
      <c r="H13" s="17">
        <f t="shared" si="0"/>
        <v>4.9222222222222225</v>
      </c>
      <c r="I13" s="19"/>
      <c r="J13" s="30">
        <f t="shared" si="1"/>
        <v>0.22962962962962957</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tr">
        <f>Prova!B14</f>
        <v>DHAC</v>
      </c>
      <c r="C14" s="11">
        <v>2</v>
      </c>
      <c r="D14" s="30">
        <f>Prova!D14-Prova!D$27</f>
        <v>-0.8666666666666667</v>
      </c>
      <c r="E14" s="12">
        <v>1.7</v>
      </c>
      <c r="F14" s="30">
        <f>Prova!F14-Prova!F$27</f>
        <v>0.6888888888888889</v>
      </c>
      <c r="G14" s="13">
        <v>1.8</v>
      </c>
      <c r="H14" s="17">
        <f t="shared" si="0"/>
        <v>5.322222222222222</v>
      </c>
      <c r="I14" s="19"/>
      <c r="J14" s="30">
        <f t="shared" si="1"/>
        <v>-0.597037037037037</v>
      </c>
      <c r="M14" s="19"/>
      <c r="N14" s="19"/>
      <c r="O14" s="19"/>
      <c r="P14" s="19"/>
      <c r="Q14" s="19"/>
      <c r="R14" s="25"/>
    </row>
    <row r="15" spans="1:18" ht="15" customHeight="1">
      <c r="A15" s="4">
        <v>14</v>
      </c>
      <c r="B15" s="7" t="str">
        <f>Prova!B15</f>
        <v>JRMM</v>
      </c>
      <c r="C15" s="11">
        <v>1.5</v>
      </c>
      <c r="D15" s="30">
        <f>Prova!D15-Prova!D$27</f>
        <v>0.1333333333333333</v>
      </c>
      <c r="E15" s="12">
        <v>1.7</v>
      </c>
      <c r="F15" s="30">
        <f>Prova!F15-Prova!F$27</f>
        <v>-0.3111111111111111</v>
      </c>
      <c r="G15" s="13">
        <v>2</v>
      </c>
      <c r="H15" s="17">
        <f t="shared" si="0"/>
        <v>5.022222222222222</v>
      </c>
      <c r="I15" s="19"/>
      <c r="J15" s="30">
        <f t="shared" si="1"/>
        <v>-0.04148148148148147</v>
      </c>
      <c r="M15" s="25"/>
      <c r="N15" s="25"/>
      <c r="O15" s="24" t="s">
        <v>22</v>
      </c>
      <c r="P15" s="26" t="s">
        <v>23</v>
      </c>
      <c r="Q15" s="25"/>
      <c r="R15" s="25"/>
    </row>
    <row r="16" spans="1:18" ht="15" customHeight="1">
      <c r="A16" s="4">
        <v>5</v>
      </c>
      <c r="B16" s="7" t="str">
        <f>Prova!B16</f>
        <v>JARC</v>
      </c>
      <c r="C16" s="11">
        <v>2</v>
      </c>
      <c r="D16" s="30">
        <f>Prova!D16-Prova!D$27</f>
        <v>0.6333333333333333</v>
      </c>
      <c r="E16" s="12">
        <v>1</v>
      </c>
      <c r="F16" s="30">
        <f>Prova!F16-Prova!F$27</f>
        <v>0.6888888888888889</v>
      </c>
      <c r="G16" s="13">
        <v>2</v>
      </c>
      <c r="H16" s="17">
        <f t="shared" si="0"/>
        <v>6.322222222222222</v>
      </c>
      <c r="I16" s="19"/>
      <c r="J16" s="30">
        <f t="shared" si="1"/>
        <v>0.4362962962962963</v>
      </c>
      <c r="M16" s="19"/>
      <c r="N16" s="19"/>
      <c r="O16" s="19"/>
      <c r="P16" s="19"/>
      <c r="Q16" s="19"/>
      <c r="R16" s="19"/>
    </row>
    <row r="17" spans="1:18" ht="15" customHeight="1">
      <c r="A17" s="4">
        <v>1</v>
      </c>
      <c r="B17" s="7" t="str">
        <f>Prova!B17</f>
        <v>MLF</v>
      </c>
      <c r="C17" s="11">
        <v>1.1</v>
      </c>
      <c r="D17" s="30">
        <f>Prova!D17-Prova!D$27</f>
        <v>-0.3666666666666667</v>
      </c>
      <c r="E17" s="12">
        <v>1</v>
      </c>
      <c r="F17" s="30">
        <f>Prova!F17-Prova!F$27</f>
        <v>-0.8111111111111111</v>
      </c>
      <c r="G17" s="13">
        <v>0.5</v>
      </c>
      <c r="H17" s="17">
        <f t="shared" si="0"/>
        <v>1.4222222222222223</v>
      </c>
      <c r="I17" s="19"/>
      <c r="J17" s="30">
        <f t="shared" si="1"/>
        <v>0.29740740740740745</v>
      </c>
      <c r="M17" s="36">
        <f>M8+N9+O10+P11+Q12</f>
        <v>1.0737962962962952</v>
      </c>
      <c r="N17" s="19"/>
      <c r="O17" s="36">
        <f>N8+O8+P8+Q8+O9+P9+Q9+P10+Q10+Q11+M9+M10+N10+M11+N11+O11+M12+N12+O12+P12</f>
        <v>1.5553703703703707</v>
      </c>
      <c r="P17" s="19"/>
      <c r="Q17" s="19"/>
      <c r="R17" s="19"/>
    </row>
    <row r="18" spans="1:18" ht="15" customHeight="1">
      <c r="A18" s="4">
        <v>17</v>
      </c>
      <c r="B18" s="7" t="str">
        <f>Prova!B18</f>
        <v>MFCA</v>
      </c>
      <c r="C18" s="11">
        <v>1.7</v>
      </c>
      <c r="D18" s="30">
        <f>Prova!D18-Prova!D$27</f>
        <v>0.6333333333333333</v>
      </c>
      <c r="E18" s="12">
        <v>1.8</v>
      </c>
      <c r="F18" s="30">
        <f>Prova!F18-Prova!F$27</f>
        <v>-0.3111111111111111</v>
      </c>
      <c r="G18" s="13">
        <v>2</v>
      </c>
      <c r="H18" s="17">
        <f t="shared" si="0"/>
        <v>5.822222222222222</v>
      </c>
      <c r="I18" s="19"/>
      <c r="J18" s="30">
        <f t="shared" si="1"/>
        <v>-0.19703703703703704</v>
      </c>
      <c r="M18" s="19"/>
      <c r="N18" s="19"/>
      <c r="O18" s="19"/>
      <c r="P18" s="19"/>
      <c r="Q18" s="19"/>
      <c r="R18" s="19"/>
    </row>
    <row r="19" spans="1:18" ht="15" customHeight="1">
      <c r="A19" s="4">
        <v>10</v>
      </c>
      <c r="B19" s="7" t="str">
        <f>Prova!B19</f>
        <v>MHMD</v>
      </c>
      <c r="C19" s="11">
        <v>1</v>
      </c>
      <c r="D19" s="30">
        <f>Prova!D19-Prova!D$27</f>
        <v>-0.8666666666666667</v>
      </c>
      <c r="E19" s="12">
        <v>1.2</v>
      </c>
      <c r="F19" s="30">
        <f>Prova!F19-Prova!F$27</f>
        <v>-0.5111111111111111</v>
      </c>
      <c r="G19" s="13">
        <v>1.2</v>
      </c>
      <c r="H19" s="17">
        <f t="shared" si="0"/>
        <v>2.022222222222222</v>
      </c>
      <c r="I19" s="19"/>
      <c r="J19" s="30">
        <f t="shared" si="1"/>
        <v>0.44296296296296295</v>
      </c>
      <c r="M19" s="36">
        <f>M17/$R$13</f>
        <v>0.4084169748195103</v>
      </c>
      <c r="N19" s="19"/>
      <c r="O19" s="36">
        <f>O17/$R$13</f>
        <v>0.5915830251804899</v>
      </c>
      <c r="P19" s="19"/>
      <c r="Q19" s="19"/>
      <c r="R19" s="19"/>
    </row>
    <row r="20" spans="1:18" ht="15" customHeight="1">
      <c r="A20" s="4">
        <v>12</v>
      </c>
      <c r="B20" s="7" t="str">
        <f>Prova!B20</f>
        <v>OAB</v>
      </c>
      <c r="C20" s="11">
        <v>1.7</v>
      </c>
      <c r="D20" s="30">
        <f>Prova!D20-Prova!D$27</f>
        <v>-0.5666666666666667</v>
      </c>
      <c r="E20" s="12">
        <v>1.2</v>
      </c>
      <c r="F20" s="30">
        <f>Prova!F20-Prova!F$27</f>
        <v>-0.6111111111111112</v>
      </c>
      <c r="G20" s="13">
        <v>0.8</v>
      </c>
      <c r="H20" s="17">
        <f t="shared" si="0"/>
        <v>2.522222222222222</v>
      </c>
      <c r="I20" s="19"/>
      <c r="J20" s="30">
        <f t="shared" si="1"/>
        <v>0.3462962962962963</v>
      </c>
      <c r="M20" s="19"/>
      <c r="N20" s="19"/>
      <c r="O20" s="19"/>
      <c r="P20" s="19"/>
      <c r="Q20" s="19"/>
      <c r="R20" s="19"/>
    </row>
    <row r="21" spans="1:18" ht="15" customHeight="1">
      <c r="A21" s="4">
        <v>11</v>
      </c>
      <c r="B21" s="7" t="str">
        <f>Prova!B21</f>
        <v>RLM</v>
      </c>
      <c r="C21" s="11">
        <v>1.2</v>
      </c>
      <c r="D21" s="30">
        <f>Prova!D21-Prova!D$27</f>
        <v>-0.3666666666666667</v>
      </c>
      <c r="E21" s="12">
        <v>0.9</v>
      </c>
      <c r="F21" s="30">
        <f>Prova!F21-Prova!F$27</f>
        <v>-0.5111111111111111</v>
      </c>
      <c r="G21" s="13">
        <v>1.2</v>
      </c>
      <c r="H21" s="17">
        <f t="shared" si="0"/>
        <v>2.4222222222222225</v>
      </c>
      <c r="I21" s="19"/>
      <c r="J21" s="30">
        <f t="shared" si="1"/>
        <v>0.1874074074074074</v>
      </c>
      <c r="M21" s="36">
        <f>1-M19</f>
        <v>0.5915830251804897</v>
      </c>
      <c r="N21" s="19"/>
      <c r="O21" s="19"/>
      <c r="P21" s="19"/>
      <c r="Q21" s="19"/>
      <c r="R21" s="19"/>
    </row>
    <row r="22" spans="1:18" ht="15" customHeight="1">
      <c r="A22" s="4">
        <v>9</v>
      </c>
      <c r="B22" s="7" t="str">
        <f>Prova!B22</f>
        <v>SSP</v>
      </c>
      <c r="C22" s="11">
        <v>1.3</v>
      </c>
      <c r="D22" s="30">
        <f>Prova!D22-Prova!D$27</f>
        <v>0.33333333333333326</v>
      </c>
      <c r="E22" s="12">
        <v>1.2</v>
      </c>
      <c r="F22" s="30">
        <f>Prova!F22-Prova!F$27</f>
        <v>-0.3111111111111111</v>
      </c>
      <c r="G22" s="13">
        <v>1.2</v>
      </c>
      <c r="H22" s="17">
        <f t="shared" si="0"/>
        <v>3.7222222222222223</v>
      </c>
      <c r="J22" s="30">
        <f t="shared" si="1"/>
        <v>-0.10370370370370369</v>
      </c>
      <c r="M22" s="19"/>
      <c r="N22" s="19"/>
      <c r="O22" s="19"/>
      <c r="P22" s="19"/>
      <c r="Q22" s="19"/>
      <c r="R22" s="19"/>
    </row>
    <row r="23" spans="1:18" ht="15" customHeight="1">
      <c r="A23" s="4">
        <v>7</v>
      </c>
      <c r="B23" s="7" t="str">
        <f>Prova!B23</f>
        <v>SFA</v>
      </c>
      <c r="C23" s="11">
        <v>1.7</v>
      </c>
      <c r="D23" s="30">
        <f>Prova!D23-Prova!D$27</f>
        <v>0.1333333333333333</v>
      </c>
      <c r="E23" s="12">
        <v>1</v>
      </c>
      <c r="F23" s="30">
        <f>Prova!F23-Prova!F$27</f>
        <v>0.48888888888888893</v>
      </c>
      <c r="G23" s="13">
        <v>1.2</v>
      </c>
      <c r="H23" s="17">
        <f t="shared" si="0"/>
        <v>4.522222222222222</v>
      </c>
      <c r="J23" s="30">
        <f t="shared" si="1"/>
        <v>0.06518518518518518</v>
      </c>
      <c r="M23" s="36">
        <f>5/(5-1)</f>
        <v>1.25</v>
      </c>
      <c r="N23" s="19"/>
      <c r="O23" s="19"/>
      <c r="P23" s="19"/>
      <c r="Q23" s="19"/>
      <c r="R23" s="19"/>
    </row>
    <row r="24" spans="1:18" ht="15" customHeight="1">
      <c r="A24" s="4">
        <v>4</v>
      </c>
      <c r="B24" s="7" t="str">
        <f>Prova!B24</f>
        <v>TPOMDA</v>
      </c>
      <c r="C24" s="11">
        <v>1.5</v>
      </c>
      <c r="D24" s="30">
        <f>Prova!D24-Prova!D$27</f>
        <v>-0.3666666666666667</v>
      </c>
      <c r="E24" s="12">
        <v>0.8</v>
      </c>
      <c r="F24" s="30">
        <f>Prova!F24-Prova!F$27</f>
        <v>-0.011111111111111072</v>
      </c>
      <c r="G24" s="13">
        <v>1</v>
      </c>
      <c r="H24" s="17">
        <f t="shared" si="0"/>
        <v>2.9222222222222225</v>
      </c>
      <c r="J24" s="30">
        <f t="shared" si="1"/>
        <v>0.00407407407407406</v>
      </c>
      <c r="M24" s="19"/>
      <c r="N24" s="19"/>
      <c r="O24" s="19"/>
      <c r="P24" s="19"/>
      <c r="Q24" s="19"/>
      <c r="R24" s="19"/>
    </row>
    <row r="25" spans="1:18" ht="15" customHeight="1">
      <c r="A25" s="4">
        <v>13</v>
      </c>
      <c r="B25" s="7" t="str">
        <f>Prova!B25</f>
        <v>VCFN</v>
      </c>
      <c r="C25" s="14">
        <v>1.9</v>
      </c>
      <c r="D25" s="30">
        <f>Prova!D25-Prova!D$27</f>
        <v>0.6333333333333333</v>
      </c>
      <c r="E25" s="15">
        <v>0.8</v>
      </c>
      <c r="F25" s="30">
        <f>Prova!F25-Prova!F$27</f>
        <v>-0.11111111111111116</v>
      </c>
      <c r="G25" s="16">
        <v>1.3</v>
      </c>
      <c r="H25" s="17">
        <f t="shared" si="0"/>
        <v>4.522222222222222</v>
      </c>
      <c r="J25" s="30">
        <f t="shared" si="1"/>
        <v>-0.0703703703703704</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 aca="true" t="shared" si="3" ref="C27:H27">AVERAGE(C8:C25)</f>
        <v>1.5277777777777777</v>
      </c>
      <c r="D27" s="20">
        <f t="shared" si="3"/>
        <v>-3.700743415417188E-17</v>
      </c>
      <c r="E27" s="20">
        <f t="shared" si="3"/>
        <v>1.3166666666666664</v>
      </c>
      <c r="F27" s="20">
        <f t="shared" si="3"/>
        <v>1.2335811384723961E-17</v>
      </c>
      <c r="G27" s="20">
        <f t="shared" si="3"/>
        <v>1.3944444444444446</v>
      </c>
      <c r="H27" s="20">
        <f t="shared" si="3"/>
        <v>4.23888888888889</v>
      </c>
      <c r="J27" s="32">
        <f>AVERAGE(J8:J25)</f>
        <v>0.08370370370370371</v>
      </c>
    </row>
    <row r="28" spans="3:8" ht="6.75" customHeight="1">
      <c r="C28" s="2"/>
      <c r="D28" s="2"/>
      <c r="E28" s="2"/>
      <c r="F28" s="2"/>
      <c r="G28" s="2"/>
      <c r="H28" s="1"/>
    </row>
    <row r="29" spans="2:8" ht="15" customHeight="1">
      <c r="B29" s="28" t="s">
        <v>5</v>
      </c>
      <c r="C29" s="20">
        <f aca="true" t="shared" si="4" ref="C29:H29">VARP(C8:C25)</f>
        <v>0.09867283950617337</v>
      </c>
      <c r="D29" s="35">
        <f t="shared" si="4"/>
        <v>0.25999999999999995</v>
      </c>
      <c r="E29" s="20">
        <f t="shared" si="4"/>
        <v>0.14694444444444502</v>
      </c>
      <c r="F29" s="35">
        <f t="shared" si="4"/>
        <v>0.23320987654320988</v>
      </c>
      <c r="G29" s="20">
        <f t="shared" si="4"/>
        <v>0.3349691358024679</v>
      </c>
      <c r="H29" s="38">
        <f t="shared" si="4"/>
        <v>2.6291666666666567</v>
      </c>
    </row>
    <row r="30" ht="15" customHeight="1"/>
    <row r="31" ht="15" customHeight="1"/>
    <row r="32" ht="15" customHeight="1"/>
    <row r="33" ht="15" customHeight="1"/>
    <row r="34" ht="15" customHeight="1"/>
    <row r="35" ht="15" customHeight="1"/>
  </sheetData>
  <mergeCells count="2">
    <mergeCell ref="M5:Q5"/>
    <mergeCell ref="N25:P25"/>
  </mergeCells>
  <conditionalFormatting sqref="D8:D25 F8:F25 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legacyDrawing r:id="rId2"/>
</worksheet>
</file>

<file path=xl/worksheets/sheet8.xml><?xml version="1.0" encoding="utf-8"?>
<worksheet xmlns="http://schemas.openxmlformats.org/spreadsheetml/2006/main" xmlns:r="http://schemas.openxmlformats.org/officeDocument/2006/relationships">
  <sheetPr codeName="Sheet13"/>
  <dimension ref="A1:R29"/>
  <sheetViews>
    <sheetView showGridLines="0"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3:18" ht="21" customHeight="1">
      <c r="C1" s="29" t="s">
        <v>13</v>
      </c>
      <c r="R1">
        <v>8</v>
      </c>
    </row>
    <row r="2" ht="12.75">
      <c r="B2" t="s">
        <v>1</v>
      </c>
    </row>
    <row r="3" spans="2:12" ht="15" customHeight="1">
      <c r="B3" t="s">
        <v>2</v>
      </c>
      <c r="L3" s="22"/>
    </row>
    <row r="4" ht="15" customHeight="1">
      <c r="L4" s="22"/>
    </row>
    <row r="5" spans="10:17" ht="12" customHeight="1">
      <c r="J5" s="33" t="s">
        <v>16</v>
      </c>
      <c r="L5" s="22"/>
      <c r="M5" s="57" t="s">
        <v>11</v>
      </c>
      <c r="N5" s="57"/>
      <c r="O5" s="57"/>
      <c r="P5" s="57"/>
      <c r="Q5" s="57"/>
    </row>
    <row r="6" spans="3:10" ht="12" customHeight="1">
      <c r="C6" s="29"/>
      <c r="D6" s="29"/>
      <c r="E6" s="29" t="s">
        <v>19</v>
      </c>
      <c r="J6" s="33" t="s">
        <v>32</v>
      </c>
    </row>
    <row r="7" spans="1:18" ht="12" customHeight="1">
      <c r="A7" s="21" t="s">
        <v>3</v>
      </c>
      <c r="B7" s="31" t="s">
        <v>0</v>
      </c>
      <c r="C7" s="6" t="s">
        <v>4</v>
      </c>
      <c r="D7" s="6" t="s">
        <v>6</v>
      </c>
      <c r="E7" s="6" t="s">
        <v>7</v>
      </c>
      <c r="F7" s="6" t="s">
        <v>8</v>
      </c>
      <c r="G7" s="6" t="s">
        <v>9</v>
      </c>
      <c r="H7" s="6" t="s">
        <v>12</v>
      </c>
      <c r="J7" s="33" t="s">
        <v>33</v>
      </c>
      <c r="M7" s="6" t="s">
        <v>4</v>
      </c>
      <c r="N7" s="6" t="s">
        <v>6</v>
      </c>
      <c r="O7" s="6" t="s">
        <v>7</v>
      </c>
      <c r="P7" s="6" t="s">
        <v>8</v>
      </c>
      <c r="Q7" s="6" t="s">
        <v>9</v>
      </c>
      <c r="R7" s="6" t="s">
        <v>12</v>
      </c>
    </row>
    <row r="8" spans="1:18" ht="15" customHeight="1">
      <c r="A8" s="4">
        <v>3</v>
      </c>
      <c r="B8" s="7" t="str">
        <f>Prova!B8</f>
        <v>APFC</v>
      </c>
      <c r="C8" s="8">
        <v>1.3</v>
      </c>
      <c r="D8" s="30">
        <f>Prova!D8-Prova!D$27</f>
        <v>-0.16666666666666674</v>
      </c>
      <c r="E8" s="9">
        <v>1</v>
      </c>
      <c r="F8" s="9">
        <v>1</v>
      </c>
      <c r="G8" s="30">
        <f>Prova!G8-Prova!G$27</f>
        <v>-1.3944444444444446</v>
      </c>
      <c r="H8" s="17">
        <f aca="true" t="shared" si="0" ref="H8:H25">SUM(C8:G8)</f>
        <v>1.7388888888888887</v>
      </c>
      <c r="I8" s="19"/>
      <c r="J8" s="30">
        <f>D8*G8</f>
        <v>0.23240740740740753</v>
      </c>
      <c r="L8" s="6" t="s">
        <v>4</v>
      </c>
      <c r="M8" s="41">
        <f>Prova!M8</f>
        <v>0.09867283950617337</v>
      </c>
      <c r="N8" s="42">
        <f>Prova!N8</f>
        <v>0.05537037037037037</v>
      </c>
      <c r="O8" s="42">
        <f>Prova!O8</f>
        <v>0.010092592592592597</v>
      </c>
      <c r="P8" s="42">
        <f>Prova!P8</f>
        <v>0.0880246913580247</v>
      </c>
      <c r="Q8" s="43">
        <f>Prova!Q8</f>
        <v>0.07348765432098765</v>
      </c>
      <c r="R8" s="23">
        <f>SUM(M8:Q8)</f>
        <v>0.3256481481481487</v>
      </c>
    </row>
    <row r="9" spans="1:18" ht="15" customHeight="1">
      <c r="A9" s="4">
        <v>6</v>
      </c>
      <c r="B9" s="7" t="str">
        <f>Prova!B9</f>
        <v>ATP</v>
      </c>
      <c r="C9" s="11">
        <v>1</v>
      </c>
      <c r="D9" s="30">
        <f>Prova!D9-Prova!D$27</f>
        <v>-0.16666666666666674</v>
      </c>
      <c r="E9" s="12">
        <v>2</v>
      </c>
      <c r="F9" s="12">
        <v>1.5</v>
      </c>
      <c r="G9" s="30">
        <f>Prova!G9-Prova!G$27</f>
        <v>0.6055555555555554</v>
      </c>
      <c r="H9" s="17">
        <f t="shared" si="0"/>
        <v>4.938888888888888</v>
      </c>
      <c r="I9" s="25"/>
      <c r="J9" s="30">
        <f aca="true" t="shared" si="1" ref="J9:J25">D9*G9</f>
        <v>-0.10092592592592595</v>
      </c>
      <c r="L9" s="6" t="s">
        <v>6</v>
      </c>
      <c r="M9" s="44">
        <f>Prova!M9</f>
        <v>0.05537037037037037</v>
      </c>
      <c r="N9" s="24">
        <f>Prova!N9</f>
        <v>0.25999999999999956</v>
      </c>
      <c r="O9" s="34">
        <f>Prova!O9</f>
        <v>0.012222222222222237</v>
      </c>
      <c r="P9" s="34">
        <f>Prova!P9</f>
        <v>0.08370370370370371</v>
      </c>
      <c r="Q9" s="46">
        <f>Prova!Q9</f>
        <v>0.1025925925925926</v>
      </c>
      <c r="R9" s="23">
        <f>SUM(M9:Q9)</f>
        <v>0.5138888888888885</v>
      </c>
    </row>
    <row r="10" spans="1:18" ht="15" customHeight="1">
      <c r="A10" s="4">
        <v>16</v>
      </c>
      <c r="B10" s="7" t="str">
        <f>Prova!B10</f>
        <v>CAN</v>
      </c>
      <c r="C10" s="11">
        <v>1.5</v>
      </c>
      <c r="D10" s="30">
        <f>Prova!D10-Prova!D$27</f>
        <v>0.6333333333333333</v>
      </c>
      <c r="E10" s="12">
        <v>1.5</v>
      </c>
      <c r="F10" s="12">
        <v>1.5</v>
      </c>
      <c r="G10" s="30">
        <f>Prova!G10-Prova!G$27</f>
        <v>0.40555555555555545</v>
      </c>
      <c r="H10" s="17">
        <f t="shared" si="0"/>
        <v>5.538888888888888</v>
      </c>
      <c r="I10" s="19"/>
      <c r="J10" s="30">
        <f t="shared" si="1"/>
        <v>0.2568518518518518</v>
      </c>
      <c r="L10" s="6" t="s">
        <v>7</v>
      </c>
      <c r="M10" s="44">
        <f>Prova!M10</f>
        <v>0.010092592592592597</v>
      </c>
      <c r="N10" s="34">
        <f>Prova!N10</f>
        <v>0.012222222222222237</v>
      </c>
      <c r="O10" s="34">
        <f>Prova!O10</f>
        <v>0.14694444444444502</v>
      </c>
      <c r="P10" s="34">
        <f>Prova!P10</f>
        <v>0.055370370370370375</v>
      </c>
      <c r="Q10" s="45">
        <f>Prova!Q10</f>
        <v>0.15564814814814815</v>
      </c>
      <c r="R10" s="23">
        <f>SUM(M10:Q10)</f>
        <v>0.3802777777777784</v>
      </c>
    </row>
    <row r="11" spans="1:18" ht="15" customHeight="1">
      <c r="A11" s="4">
        <v>15</v>
      </c>
      <c r="B11" s="7" t="str">
        <f>Prova!B11</f>
        <v>CMP</v>
      </c>
      <c r="C11" s="11">
        <v>1.8</v>
      </c>
      <c r="D11" s="30">
        <f>Prova!D11-Prova!D$27</f>
        <v>0.6333333333333333</v>
      </c>
      <c r="E11" s="12">
        <v>1.8</v>
      </c>
      <c r="F11" s="12">
        <v>2</v>
      </c>
      <c r="G11" s="30">
        <f>Prova!G11-Prova!G$27</f>
        <v>0.6055555555555554</v>
      </c>
      <c r="H11" s="17">
        <f t="shared" si="0"/>
        <v>6.838888888888889</v>
      </c>
      <c r="I11" s="25"/>
      <c r="J11" s="30">
        <f t="shared" si="1"/>
        <v>0.3835185185185184</v>
      </c>
      <c r="L11" s="6" t="s">
        <v>8</v>
      </c>
      <c r="M11" s="44">
        <f>Prova!M11</f>
        <v>0.0880246913580247</v>
      </c>
      <c r="N11" s="34">
        <f>Prova!N11</f>
        <v>0.08370370370370371</v>
      </c>
      <c r="O11" s="34">
        <f>Prova!O11</f>
        <v>0.055370370370370375</v>
      </c>
      <c r="P11" s="34">
        <f>Prova!P11</f>
        <v>0.23320987654320943</v>
      </c>
      <c r="Q11" s="45">
        <f>Prova!Q11</f>
        <v>0.14117283950617282</v>
      </c>
      <c r="R11" s="23">
        <f>SUM(M11:Q11)</f>
        <v>0.6014814814814811</v>
      </c>
    </row>
    <row r="12" spans="1:18" ht="15" customHeight="1">
      <c r="A12" s="4">
        <v>18</v>
      </c>
      <c r="B12" s="7" t="str">
        <f>Prova!B12</f>
        <v>CASB</v>
      </c>
      <c r="C12" s="11">
        <v>1.8</v>
      </c>
      <c r="D12" s="30">
        <f>Prova!D12-Prova!D$27</f>
        <v>-0.3666666666666667</v>
      </c>
      <c r="E12" s="12">
        <v>1.8</v>
      </c>
      <c r="F12" s="12">
        <v>1.5</v>
      </c>
      <c r="G12" s="30">
        <f>Prova!G12-Prova!G$27</f>
        <v>0.6055555555555554</v>
      </c>
      <c r="H12" s="17">
        <f t="shared" si="0"/>
        <v>5.338888888888889</v>
      </c>
      <c r="I12" s="19"/>
      <c r="J12" s="30">
        <f t="shared" si="1"/>
        <v>-0.222037037037037</v>
      </c>
      <c r="L12" s="6" t="s">
        <v>9</v>
      </c>
      <c r="M12" s="47">
        <f>Prova!M12</f>
        <v>0.07348765432098765</v>
      </c>
      <c r="N12" s="49">
        <f>Prova!N12</f>
        <v>0.1025925925925926</v>
      </c>
      <c r="O12" s="48">
        <f>Prova!O12</f>
        <v>0.15564814814814815</v>
      </c>
      <c r="P12" s="48">
        <f>Prova!P12</f>
        <v>0.14117283950617282</v>
      </c>
      <c r="Q12" s="50">
        <f>Prova!Q12</f>
        <v>0.3349691358024679</v>
      </c>
      <c r="R12" s="23">
        <f>SUM(M12:Q12)</f>
        <v>0.8078703703703691</v>
      </c>
    </row>
    <row r="13" spans="1:18" ht="15" customHeight="1">
      <c r="A13" s="4">
        <v>2</v>
      </c>
      <c r="B13" s="7" t="str">
        <f>Prova!B13</f>
        <v>CFT</v>
      </c>
      <c r="C13" s="11">
        <v>1.5</v>
      </c>
      <c r="D13" s="30">
        <f>Prova!D13-Prova!D$27</f>
        <v>0.33333333333333326</v>
      </c>
      <c r="E13" s="12">
        <v>1.3</v>
      </c>
      <c r="F13" s="12">
        <v>2</v>
      </c>
      <c r="G13" s="30">
        <f>Prova!G13-Prova!G$27</f>
        <v>-0.2944444444444445</v>
      </c>
      <c r="H13" s="17">
        <f t="shared" si="0"/>
        <v>4.838888888888889</v>
      </c>
      <c r="I13" s="19"/>
      <c r="J13" s="30">
        <f t="shared" si="1"/>
        <v>-0.09814814814814815</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tr">
        <f>Prova!B14</f>
        <v>DHAC</v>
      </c>
      <c r="C14" s="11">
        <v>2</v>
      </c>
      <c r="D14" s="30">
        <f>Prova!D14-Prova!D$27</f>
        <v>-0.8666666666666667</v>
      </c>
      <c r="E14" s="12">
        <v>1.7</v>
      </c>
      <c r="F14" s="12">
        <v>2</v>
      </c>
      <c r="G14" s="30">
        <f>Prova!G14-Prova!G$27</f>
        <v>0.40555555555555545</v>
      </c>
      <c r="H14" s="17">
        <f t="shared" si="0"/>
        <v>5.238888888888889</v>
      </c>
      <c r="I14" s="19"/>
      <c r="J14" s="30">
        <f t="shared" si="1"/>
        <v>-0.3514814814814814</v>
      </c>
      <c r="M14" s="19"/>
      <c r="N14" s="19"/>
      <c r="O14" s="19"/>
      <c r="P14" s="19"/>
      <c r="Q14" s="19"/>
      <c r="R14" s="25"/>
    </row>
    <row r="15" spans="1:18" ht="15" customHeight="1">
      <c r="A15" s="4">
        <v>14</v>
      </c>
      <c r="B15" s="7" t="str">
        <f>Prova!B15</f>
        <v>JRMM</v>
      </c>
      <c r="C15" s="11">
        <v>1.5</v>
      </c>
      <c r="D15" s="30">
        <f>Prova!D15-Prova!D$27</f>
        <v>0.1333333333333333</v>
      </c>
      <c r="E15" s="12">
        <v>1.7</v>
      </c>
      <c r="F15" s="12">
        <v>1</v>
      </c>
      <c r="G15" s="30">
        <f>Prova!G15-Prova!G$27</f>
        <v>0.6055555555555554</v>
      </c>
      <c r="H15" s="17">
        <f t="shared" si="0"/>
        <v>4.938888888888888</v>
      </c>
      <c r="I15" s="19"/>
      <c r="J15" s="30">
        <f t="shared" si="1"/>
        <v>0.0807407407407407</v>
      </c>
      <c r="M15" s="25"/>
      <c r="N15" s="25"/>
      <c r="O15" s="24" t="s">
        <v>22</v>
      </c>
      <c r="P15" s="26" t="s">
        <v>23</v>
      </c>
      <c r="Q15" s="25"/>
      <c r="R15" s="25"/>
    </row>
    <row r="16" spans="1:18" ht="15" customHeight="1">
      <c r="A16" s="4">
        <v>5</v>
      </c>
      <c r="B16" s="7" t="str">
        <f>Prova!B16</f>
        <v>JARC</v>
      </c>
      <c r="C16" s="11">
        <v>2</v>
      </c>
      <c r="D16" s="30">
        <f>Prova!D16-Prova!D$27</f>
        <v>0.6333333333333333</v>
      </c>
      <c r="E16" s="12">
        <v>1</v>
      </c>
      <c r="F16" s="12">
        <v>2</v>
      </c>
      <c r="G16" s="30">
        <f>Prova!G16-Prova!G$27</f>
        <v>0.6055555555555554</v>
      </c>
      <c r="H16" s="17">
        <f t="shared" si="0"/>
        <v>6.238888888888888</v>
      </c>
      <c r="I16" s="19"/>
      <c r="J16" s="30">
        <f t="shared" si="1"/>
        <v>0.3835185185185184</v>
      </c>
      <c r="M16" s="19"/>
      <c r="N16" s="19"/>
      <c r="O16" s="19"/>
      <c r="P16" s="19"/>
      <c r="Q16" s="19"/>
      <c r="R16" s="19"/>
    </row>
    <row r="17" spans="1:18" ht="15" customHeight="1">
      <c r="A17" s="4">
        <v>1</v>
      </c>
      <c r="B17" s="7" t="str">
        <f>Prova!B17</f>
        <v>MLF</v>
      </c>
      <c r="C17" s="11">
        <v>1.1</v>
      </c>
      <c r="D17" s="30">
        <f>Prova!D17-Prova!D$27</f>
        <v>-0.3666666666666667</v>
      </c>
      <c r="E17" s="12">
        <v>1</v>
      </c>
      <c r="F17" s="12">
        <v>0.5</v>
      </c>
      <c r="G17" s="30">
        <f>Prova!G17-Prova!G$27</f>
        <v>-0.8944444444444446</v>
      </c>
      <c r="H17" s="17">
        <f t="shared" si="0"/>
        <v>1.3388888888888888</v>
      </c>
      <c r="I17" s="19"/>
      <c r="J17" s="30">
        <f t="shared" si="1"/>
        <v>0.32796296296296307</v>
      </c>
      <c r="M17" s="36">
        <f>M8+N9+O10+P11+Q12</f>
        <v>1.0737962962962952</v>
      </c>
      <c r="N17" s="19"/>
      <c r="O17" s="36">
        <f>N8+O8+P8+Q8+O9+P9+Q9+P10+Q10+Q11+M9+M10+N10+M11+N11+O11+M12+N12+O12+P12</f>
        <v>1.5553703703703707</v>
      </c>
      <c r="P17" s="19"/>
      <c r="Q17" s="19"/>
      <c r="R17" s="19"/>
    </row>
    <row r="18" spans="1:18" ht="15" customHeight="1">
      <c r="A18" s="4">
        <v>17</v>
      </c>
      <c r="B18" s="7" t="str">
        <f>Prova!B18</f>
        <v>MFCA</v>
      </c>
      <c r="C18" s="11">
        <v>1.7</v>
      </c>
      <c r="D18" s="30">
        <f>Prova!D18-Prova!D$27</f>
        <v>0.6333333333333333</v>
      </c>
      <c r="E18" s="12">
        <v>1.8</v>
      </c>
      <c r="F18" s="12">
        <v>1</v>
      </c>
      <c r="G18" s="30">
        <f>Prova!G18-Prova!G$27</f>
        <v>0.6055555555555554</v>
      </c>
      <c r="H18" s="17">
        <f t="shared" si="0"/>
        <v>5.738888888888888</v>
      </c>
      <c r="I18" s="19"/>
      <c r="J18" s="30">
        <f t="shared" si="1"/>
        <v>0.3835185185185184</v>
      </c>
      <c r="M18" s="19"/>
      <c r="N18" s="19"/>
      <c r="O18" s="19"/>
      <c r="P18" s="19"/>
      <c r="Q18" s="19"/>
      <c r="R18" s="19"/>
    </row>
    <row r="19" spans="1:18" ht="15" customHeight="1">
      <c r="A19" s="4">
        <v>10</v>
      </c>
      <c r="B19" s="7" t="str">
        <f>Prova!B19</f>
        <v>MHMD</v>
      </c>
      <c r="C19" s="11">
        <v>1</v>
      </c>
      <c r="D19" s="30">
        <f>Prova!D19-Prova!D$27</f>
        <v>-0.8666666666666667</v>
      </c>
      <c r="E19" s="12">
        <v>1.2</v>
      </c>
      <c r="F19" s="12">
        <v>0.8</v>
      </c>
      <c r="G19" s="30">
        <f>Prova!G19-Prova!G$27</f>
        <v>-0.19444444444444464</v>
      </c>
      <c r="H19" s="17">
        <f t="shared" si="0"/>
        <v>1.9388888888888887</v>
      </c>
      <c r="I19" s="19"/>
      <c r="J19" s="30">
        <f t="shared" si="1"/>
        <v>0.1685185185185187</v>
      </c>
      <c r="M19" s="36">
        <f>M17/$R$13</f>
        <v>0.4084169748195103</v>
      </c>
      <c r="N19" s="19"/>
      <c r="O19" s="36">
        <f>O17/$R$13</f>
        <v>0.5915830251804899</v>
      </c>
      <c r="P19" s="19"/>
      <c r="Q19" s="19"/>
      <c r="R19" s="19"/>
    </row>
    <row r="20" spans="1:18" ht="15" customHeight="1">
      <c r="A20" s="4">
        <v>12</v>
      </c>
      <c r="B20" s="7" t="str">
        <f>Prova!B20</f>
        <v>OAB</v>
      </c>
      <c r="C20" s="11">
        <v>1.7</v>
      </c>
      <c r="D20" s="30">
        <f>Prova!D20-Prova!D$27</f>
        <v>-0.5666666666666667</v>
      </c>
      <c r="E20" s="12">
        <v>1.2</v>
      </c>
      <c r="F20" s="12">
        <v>0.7</v>
      </c>
      <c r="G20" s="30">
        <f>Prova!G20-Prova!G$27</f>
        <v>-0.5944444444444446</v>
      </c>
      <c r="H20" s="17">
        <f t="shared" si="0"/>
        <v>2.4388888888888887</v>
      </c>
      <c r="I20" s="19"/>
      <c r="J20" s="30">
        <f t="shared" si="1"/>
        <v>0.3368518518518519</v>
      </c>
      <c r="M20" s="19"/>
      <c r="N20" s="19"/>
      <c r="O20" s="19"/>
      <c r="P20" s="19"/>
      <c r="Q20" s="19"/>
      <c r="R20" s="19"/>
    </row>
    <row r="21" spans="1:18" ht="15" customHeight="1">
      <c r="A21" s="4">
        <v>11</v>
      </c>
      <c r="B21" s="7" t="str">
        <f>Prova!B21</f>
        <v>RLM</v>
      </c>
      <c r="C21" s="11">
        <v>1.2</v>
      </c>
      <c r="D21" s="30">
        <f>Prova!D21-Prova!D$27</f>
        <v>-0.3666666666666667</v>
      </c>
      <c r="E21" s="12">
        <v>0.9</v>
      </c>
      <c r="F21" s="12">
        <v>0.8</v>
      </c>
      <c r="G21" s="30">
        <f>Prova!G21-Prova!G$27</f>
        <v>-0.19444444444444464</v>
      </c>
      <c r="H21" s="17">
        <f t="shared" si="0"/>
        <v>2.3388888888888886</v>
      </c>
      <c r="I21" s="19"/>
      <c r="J21" s="30">
        <f t="shared" si="1"/>
        <v>0.07129629629629637</v>
      </c>
      <c r="M21" s="36">
        <f>1-M19</f>
        <v>0.5915830251804897</v>
      </c>
      <c r="N21" s="19"/>
      <c r="O21" s="19"/>
      <c r="P21" s="19"/>
      <c r="Q21" s="19"/>
      <c r="R21" s="19"/>
    </row>
    <row r="22" spans="1:18" ht="15" customHeight="1">
      <c r="A22" s="4">
        <v>9</v>
      </c>
      <c r="B22" s="7" t="str">
        <f>Prova!B22</f>
        <v>SSP</v>
      </c>
      <c r="C22" s="11">
        <v>1.3</v>
      </c>
      <c r="D22" s="30">
        <f>Prova!D22-Prova!D$27</f>
        <v>0.33333333333333326</v>
      </c>
      <c r="E22" s="12">
        <v>1.2</v>
      </c>
      <c r="F22" s="12">
        <v>1</v>
      </c>
      <c r="G22" s="30">
        <f>Prova!G22-Prova!G$27</f>
        <v>-0.19444444444444464</v>
      </c>
      <c r="H22" s="17">
        <f t="shared" si="0"/>
        <v>3.6388888888888884</v>
      </c>
      <c r="J22" s="30">
        <f t="shared" si="1"/>
        <v>-0.06481481481481487</v>
      </c>
      <c r="M22" s="19"/>
      <c r="N22" s="19"/>
      <c r="O22" s="19"/>
      <c r="P22" s="19"/>
      <c r="Q22" s="19"/>
      <c r="R22" s="19"/>
    </row>
    <row r="23" spans="1:18" ht="15" customHeight="1">
      <c r="A23" s="4">
        <v>7</v>
      </c>
      <c r="B23" s="7" t="str">
        <f>Prova!B23</f>
        <v>SFA</v>
      </c>
      <c r="C23" s="11">
        <v>1.7</v>
      </c>
      <c r="D23" s="30">
        <f>Prova!D23-Prova!D$27</f>
        <v>0.1333333333333333</v>
      </c>
      <c r="E23" s="12">
        <v>1</v>
      </c>
      <c r="F23" s="12">
        <v>1.8</v>
      </c>
      <c r="G23" s="30">
        <f>Prova!G23-Prova!G$27</f>
        <v>-0.19444444444444464</v>
      </c>
      <c r="H23" s="17">
        <f t="shared" si="0"/>
        <v>4.438888888888888</v>
      </c>
      <c r="J23" s="30">
        <f t="shared" si="1"/>
        <v>-0.025925925925925946</v>
      </c>
      <c r="M23" s="36">
        <f>5/(5-1)</f>
        <v>1.25</v>
      </c>
      <c r="N23" s="19"/>
      <c r="O23" s="19"/>
      <c r="P23" s="19"/>
      <c r="Q23" s="19"/>
      <c r="R23" s="19"/>
    </row>
    <row r="24" spans="1:18" ht="15" customHeight="1">
      <c r="A24" s="4">
        <v>4</v>
      </c>
      <c r="B24" s="7" t="str">
        <f>Prova!B24</f>
        <v>TPOMDA</v>
      </c>
      <c r="C24" s="11">
        <v>1.5</v>
      </c>
      <c r="D24" s="30">
        <f>Prova!D24-Prova!D$27</f>
        <v>-0.3666666666666667</v>
      </c>
      <c r="E24" s="12">
        <v>0.8</v>
      </c>
      <c r="F24" s="12">
        <v>1.3</v>
      </c>
      <c r="G24" s="30">
        <f>Prova!G24-Prova!G$27</f>
        <v>-0.3944444444444446</v>
      </c>
      <c r="H24" s="17">
        <f t="shared" si="0"/>
        <v>2.8388888888888886</v>
      </c>
      <c r="J24" s="30">
        <f t="shared" si="1"/>
        <v>0.1446296296296297</v>
      </c>
      <c r="M24" s="19"/>
      <c r="N24" s="19"/>
      <c r="O24" s="19"/>
      <c r="P24" s="19"/>
      <c r="Q24" s="19"/>
      <c r="R24" s="19"/>
    </row>
    <row r="25" spans="1:18" ht="15" customHeight="1">
      <c r="A25" s="4">
        <v>13</v>
      </c>
      <c r="B25" s="7" t="str">
        <f>Prova!B25</f>
        <v>VCFN</v>
      </c>
      <c r="C25" s="14">
        <v>1.9</v>
      </c>
      <c r="D25" s="30">
        <f>Prova!D25-Prova!D$27</f>
        <v>0.6333333333333333</v>
      </c>
      <c r="E25" s="15">
        <v>0.8</v>
      </c>
      <c r="F25" s="15">
        <v>1.2</v>
      </c>
      <c r="G25" s="30">
        <f>Prova!G25-Prova!G$27</f>
        <v>-0.09444444444444455</v>
      </c>
      <c r="H25" s="17">
        <f t="shared" si="0"/>
        <v>4.438888888888888</v>
      </c>
      <c r="J25" s="30">
        <f t="shared" si="1"/>
        <v>-0.05981481481481488</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 aca="true" t="shared" si="3" ref="C27:H27">AVERAGE(C8:C25)</f>
        <v>1.5277777777777777</v>
      </c>
      <c r="D27" s="20">
        <f t="shared" si="3"/>
        <v>-3.700743415417188E-17</v>
      </c>
      <c r="E27" s="20">
        <f t="shared" si="3"/>
        <v>1.3166666666666664</v>
      </c>
      <c r="F27" s="20">
        <f t="shared" si="3"/>
        <v>1.3111111111111111</v>
      </c>
      <c r="G27" s="20">
        <f t="shared" si="3"/>
        <v>-1.603655480014115E-16</v>
      </c>
      <c r="H27" s="20">
        <f t="shared" si="3"/>
        <v>4.155555555555555</v>
      </c>
      <c r="J27" s="32">
        <f>AVERAGE(J8:J25)</f>
        <v>0.1025925925925926</v>
      </c>
    </row>
    <row r="28" spans="3:8" ht="6.75" customHeight="1">
      <c r="C28" s="2"/>
      <c r="D28" s="2"/>
      <c r="E28" s="2"/>
      <c r="F28" s="2"/>
      <c r="G28" s="2"/>
      <c r="H28" s="1"/>
    </row>
    <row r="29" spans="2:8" ht="15" customHeight="1">
      <c r="B29" s="28" t="s">
        <v>5</v>
      </c>
      <c r="C29" s="20">
        <f aca="true" t="shared" si="4" ref="C29:H29">VARP(C8:C25)</f>
        <v>0.09867283950617337</v>
      </c>
      <c r="D29" s="35">
        <f t="shared" si="4"/>
        <v>0.25999999999999995</v>
      </c>
      <c r="E29" s="20">
        <f t="shared" si="4"/>
        <v>0.14694444444444502</v>
      </c>
      <c r="F29" s="20">
        <f t="shared" si="4"/>
        <v>0.23320987654320943</v>
      </c>
      <c r="G29" s="35">
        <f t="shared" si="4"/>
        <v>0.3349691358024691</v>
      </c>
      <c r="H29" s="38">
        <f t="shared" si="4"/>
        <v>2.629166666666666</v>
      </c>
    </row>
    <row r="30" ht="15" customHeight="1"/>
    <row r="31" ht="15" customHeight="1"/>
    <row r="32" ht="15" customHeight="1"/>
    <row r="33" ht="15" customHeight="1"/>
    <row r="34" ht="15" customHeight="1"/>
    <row r="35" ht="15" customHeight="1"/>
  </sheetData>
  <mergeCells count="2">
    <mergeCell ref="M5:Q5"/>
    <mergeCell ref="N25:P25"/>
  </mergeCells>
  <conditionalFormatting sqref="D8:D25 G8:G25 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Sheet14"/>
  <dimension ref="A1:R29"/>
  <sheetViews>
    <sheetView showGridLines="0" workbookViewId="0" topLeftCell="A1">
      <selection activeCell="A1" sqref="A1"/>
    </sheetView>
  </sheetViews>
  <sheetFormatPr defaultColWidth="9.140625" defaultRowHeight="12.75"/>
  <cols>
    <col min="1" max="1" width="4.00390625" style="0" customWidth="1"/>
    <col min="2" max="2" width="10.7109375" style="0" customWidth="1"/>
    <col min="3" max="7" width="6.7109375" style="0" customWidth="1"/>
    <col min="8" max="8" width="6.421875" style="0" customWidth="1"/>
    <col min="9" max="9" width="1.421875" style="0" customWidth="1"/>
    <col min="10" max="10" width="6.7109375" style="0" customWidth="1"/>
    <col min="11" max="11" width="1.28515625" style="0" customWidth="1"/>
    <col min="12" max="12" width="7.28125" style="0" customWidth="1"/>
    <col min="13" max="17" width="6.7109375" style="0" customWidth="1"/>
    <col min="18" max="18" width="5.57421875" style="0" customWidth="1"/>
  </cols>
  <sheetData>
    <row r="1" spans="3:18" ht="21" customHeight="1">
      <c r="C1" s="29" t="s">
        <v>13</v>
      </c>
      <c r="R1">
        <v>9</v>
      </c>
    </row>
    <row r="2" ht="12.75">
      <c r="B2" t="s">
        <v>1</v>
      </c>
    </row>
    <row r="3" spans="2:12" ht="15" customHeight="1">
      <c r="B3" t="s">
        <v>2</v>
      </c>
      <c r="L3" s="22"/>
    </row>
    <row r="4" ht="15" customHeight="1">
      <c r="L4" s="22"/>
    </row>
    <row r="5" spans="10:17" ht="12" customHeight="1">
      <c r="J5" s="33" t="s">
        <v>16</v>
      </c>
      <c r="L5" s="22"/>
      <c r="M5" s="57" t="s">
        <v>11</v>
      </c>
      <c r="N5" s="57"/>
      <c r="O5" s="57"/>
      <c r="P5" s="57"/>
      <c r="Q5" s="57"/>
    </row>
    <row r="6" spans="3:10" ht="12" customHeight="1">
      <c r="C6" s="29"/>
      <c r="D6" s="29"/>
      <c r="E6" s="29" t="s">
        <v>19</v>
      </c>
      <c r="J6" s="33" t="s">
        <v>38</v>
      </c>
    </row>
    <row r="7" spans="1:18" ht="12" customHeight="1">
      <c r="A7" s="21" t="s">
        <v>3</v>
      </c>
      <c r="B7" s="31" t="s">
        <v>0</v>
      </c>
      <c r="C7" s="6" t="s">
        <v>4</v>
      </c>
      <c r="D7" s="6" t="s">
        <v>6</v>
      </c>
      <c r="E7" s="6" t="s">
        <v>7</v>
      </c>
      <c r="F7" s="6" t="s">
        <v>8</v>
      </c>
      <c r="G7" s="6" t="s">
        <v>9</v>
      </c>
      <c r="H7" s="6" t="s">
        <v>12</v>
      </c>
      <c r="J7" s="33" t="s">
        <v>39</v>
      </c>
      <c r="M7" s="6" t="s">
        <v>4</v>
      </c>
      <c r="N7" s="6" t="s">
        <v>6</v>
      </c>
      <c r="O7" s="6" t="s">
        <v>7</v>
      </c>
      <c r="P7" s="6" t="s">
        <v>8</v>
      </c>
      <c r="Q7" s="6" t="s">
        <v>9</v>
      </c>
      <c r="R7" s="6" t="s">
        <v>12</v>
      </c>
    </row>
    <row r="8" spans="1:18" ht="15" customHeight="1">
      <c r="A8" s="4">
        <v>3</v>
      </c>
      <c r="B8" s="7" t="str">
        <f>Prova!B8</f>
        <v>APFC</v>
      </c>
      <c r="C8" s="8">
        <v>1.3</v>
      </c>
      <c r="D8" s="9">
        <v>1.2</v>
      </c>
      <c r="E8" s="30">
        <f>Prova!E8-Prova!E$27</f>
        <v>-0.31666666666666643</v>
      </c>
      <c r="F8" s="30">
        <f>Prova!F8-Prova!F$27</f>
        <v>-0.3111111111111111</v>
      </c>
      <c r="G8" s="10">
        <v>0</v>
      </c>
      <c r="H8" s="17">
        <f aca="true" t="shared" si="0" ref="H8:H25">SUM(C8:G8)</f>
        <v>1.8722222222222225</v>
      </c>
      <c r="I8" s="19"/>
      <c r="J8" s="30">
        <f>E8*F8</f>
        <v>0.09851851851851845</v>
      </c>
      <c r="L8" s="6" t="s">
        <v>4</v>
      </c>
      <c r="M8" s="41">
        <f>Prova!M8</f>
        <v>0.09867283950617337</v>
      </c>
      <c r="N8" s="42">
        <f>Prova!N8</f>
        <v>0.05537037037037037</v>
      </c>
      <c r="O8" s="42">
        <f>Prova!O8</f>
        <v>0.010092592592592597</v>
      </c>
      <c r="P8" s="42">
        <f>Prova!P8</f>
        <v>0.0880246913580247</v>
      </c>
      <c r="Q8" s="43">
        <f>Prova!Q8</f>
        <v>0.07348765432098765</v>
      </c>
      <c r="R8" s="23">
        <f>SUM(M8:Q8)</f>
        <v>0.3256481481481487</v>
      </c>
    </row>
    <row r="9" spans="1:18" ht="15" customHeight="1">
      <c r="A9" s="4">
        <v>6</v>
      </c>
      <c r="B9" s="7" t="str">
        <f>Prova!B9</f>
        <v>ATP</v>
      </c>
      <c r="C9" s="11">
        <v>1</v>
      </c>
      <c r="D9" s="12">
        <v>1.2</v>
      </c>
      <c r="E9" s="30">
        <f>Prova!E9-Prova!E$27</f>
        <v>0.6833333333333336</v>
      </c>
      <c r="F9" s="30">
        <f>Prova!F9-Prova!F$27</f>
        <v>0.18888888888888888</v>
      </c>
      <c r="G9" s="13">
        <v>2</v>
      </c>
      <c r="H9" s="17">
        <f t="shared" si="0"/>
        <v>5.072222222222223</v>
      </c>
      <c r="I9" s="25"/>
      <c r="J9" s="30">
        <f aca="true" t="shared" si="1" ref="J9:J25">E9*F9</f>
        <v>0.12907407407407412</v>
      </c>
      <c r="L9" s="6" t="s">
        <v>6</v>
      </c>
      <c r="M9" s="44">
        <f>Prova!M9</f>
        <v>0.05537037037037037</v>
      </c>
      <c r="N9" s="34">
        <f>Prova!N9</f>
        <v>0.25999999999999956</v>
      </c>
      <c r="O9" s="34">
        <f>Prova!O9</f>
        <v>0.012222222222222237</v>
      </c>
      <c r="P9" s="34">
        <f>Prova!P9</f>
        <v>0.08370370370370371</v>
      </c>
      <c r="Q9" s="45">
        <f>Prova!Q9</f>
        <v>0.1025925925925926</v>
      </c>
      <c r="R9" s="23">
        <f>SUM(M9:Q9)</f>
        <v>0.5138888888888885</v>
      </c>
    </row>
    <row r="10" spans="1:18" ht="15" customHeight="1">
      <c r="A10" s="4">
        <v>16</v>
      </c>
      <c r="B10" s="7" t="str">
        <f>Prova!B10</f>
        <v>CAN</v>
      </c>
      <c r="C10" s="11">
        <v>1.5</v>
      </c>
      <c r="D10" s="12">
        <v>2</v>
      </c>
      <c r="E10" s="30">
        <f>Prova!E10-Prova!E$27</f>
        <v>0.18333333333333357</v>
      </c>
      <c r="F10" s="30">
        <f>Prova!F10-Prova!F$27</f>
        <v>0.18888888888888888</v>
      </c>
      <c r="G10" s="13">
        <v>1.8</v>
      </c>
      <c r="H10" s="17">
        <f t="shared" si="0"/>
        <v>5.6722222222222225</v>
      </c>
      <c r="I10" s="19"/>
      <c r="J10" s="30">
        <f t="shared" si="1"/>
        <v>0.03462962962962968</v>
      </c>
      <c r="L10" s="6" t="s">
        <v>7</v>
      </c>
      <c r="M10" s="44">
        <f>Prova!M10</f>
        <v>0.010092592592592597</v>
      </c>
      <c r="N10" s="34">
        <f>Prova!N10</f>
        <v>0.012222222222222237</v>
      </c>
      <c r="O10" s="24">
        <f>Prova!O10</f>
        <v>0.14694444444444502</v>
      </c>
      <c r="P10" s="26">
        <f>Prova!P10</f>
        <v>0.055370370370370375</v>
      </c>
      <c r="Q10" s="45">
        <f>Prova!Q10</f>
        <v>0.15564814814814815</v>
      </c>
      <c r="R10" s="23">
        <f>SUM(M10:Q10)</f>
        <v>0.3802777777777784</v>
      </c>
    </row>
    <row r="11" spans="1:18" ht="15" customHeight="1">
      <c r="A11" s="4">
        <v>15</v>
      </c>
      <c r="B11" s="7" t="str">
        <f>Prova!B11</f>
        <v>CMP</v>
      </c>
      <c r="C11" s="11">
        <v>1.8</v>
      </c>
      <c r="D11" s="12">
        <v>2</v>
      </c>
      <c r="E11" s="30">
        <f>Prova!E11-Prova!E$27</f>
        <v>0.4833333333333336</v>
      </c>
      <c r="F11" s="30">
        <f>Prova!F11-Prova!F$27</f>
        <v>0.6888888888888889</v>
      </c>
      <c r="G11" s="13">
        <v>2</v>
      </c>
      <c r="H11" s="17">
        <f t="shared" si="0"/>
        <v>6.972222222222222</v>
      </c>
      <c r="I11" s="25"/>
      <c r="J11" s="30">
        <f t="shared" si="1"/>
        <v>0.3329629629629631</v>
      </c>
      <c r="L11" s="6" t="s">
        <v>8</v>
      </c>
      <c r="M11" s="44">
        <f>Prova!M11</f>
        <v>0.0880246913580247</v>
      </c>
      <c r="N11" s="34">
        <f>Prova!N11</f>
        <v>0.08370370370370371</v>
      </c>
      <c r="O11" s="26">
        <f>Prova!O11</f>
        <v>0.055370370370370375</v>
      </c>
      <c r="P11" s="24">
        <f>Prova!P11</f>
        <v>0.23320987654320943</v>
      </c>
      <c r="Q11" s="45">
        <f>Prova!Q11</f>
        <v>0.14117283950617282</v>
      </c>
      <c r="R11" s="23">
        <f>SUM(M11:Q11)</f>
        <v>0.6014814814814811</v>
      </c>
    </row>
    <row r="12" spans="1:18" ht="15" customHeight="1">
      <c r="A12" s="4">
        <v>18</v>
      </c>
      <c r="B12" s="7" t="str">
        <f>Prova!B12</f>
        <v>CASB</v>
      </c>
      <c r="C12" s="11">
        <v>1.8</v>
      </c>
      <c r="D12" s="12">
        <v>1</v>
      </c>
      <c r="E12" s="30">
        <f>Prova!E12-Prova!E$27</f>
        <v>0.4833333333333336</v>
      </c>
      <c r="F12" s="30">
        <f>Prova!F12-Prova!F$27</f>
        <v>0.18888888888888888</v>
      </c>
      <c r="G12" s="13">
        <v>2</v>
      </c>
      <c r="H12" s="17">
        <f t="shared" si="0"/>
        <v>5.472222222222222</v>
      </c>
      <c r="I12" s="19"/>
      <c r="J12" s="30">
        <f t="shared" si="1"/>
        <v>0.09129629629629635</v>
      </c>
      <c r="L12" s="6" t="s">
        <v>9</v>
      </c>
      <c r="M12" s="47">
        <f>Prova!M12</f>
        <v>0.07348765432098765</v>
      </c>
      <c r="N12" s="48">
        <f>Prova!N12</f>
        <v>0.1025925925925926</v>
      </c>
      <c r="O12" s="48">
        <f>Prova!O12</f>
        <v>0.15564814814814815</v>
      </c>
      <c r="P12" s="48">
        <f>Prova!P12</f>
        <v>0.14117283950617282</v>
      </c>
      <c r="Q12" s="51">
        <f>Prova!Q12</f>
        <v>0.3349691358024679</v>
      </c>
      <c r="R12" s="23">
        <f>SUM(M12:Q12)</f>
        <v>0.8078703703703691</v>
      </c>
    </row>
    <row r="13" spans="1:18" ht="15" customHeight="1">
      <c r="A13" s="4">
        <v>2</v>
      </c>
      <c r="B13" s="7" t="str">
        <f>Prova!B13</f>
        <v>CFT</v>
      </c>
      <c r="C13" s="11">
        <v>1.5</v>
      </c>
      <c r="D13" s="12">
        <v>1.7</v>
      </c>
      <c r="E13" s="30">
        <f>Prova!E13-Prova!E$27</f>
        <v>-0.016666666666666385</v>
      </c>
      <c r="F13" s="30">
        <f>Prova!F13-Prova!F$27</f>
        <v>0.6888888888888889</v>
      </c>
      <c r="G13" s="13">
        <v>1.1</v>
      </c>
      <c r="H13" s="17">
        <f t="shared" si="0"/>
        <v>4.972222222222223</v>
      </c>
      <c r="I13" s="19"/>
      <c r="J13" s="30">
        <f t="shared" si="1"/>
        <v>-0.011481481481481287</v>
      </c>
      <c r="L13" s="6" t="s">
        <v>12</v>
      </c>
      <c r="M13" s="23">
        <f aca="true" t="shared" si="2" ref="M13:R13">SUM(M8:M12)</f>
        <v>0.3256481481481487</v>
      </c>
      <c r="N13" s="23">
        <f t="shared" si="2"/>
        <v>0.5138888888888885</v>
      </c>
      <c r="O13" s="23">
        <f t="shared" si="2"/>
        <v>0.3802777777777784</v>
      </c>
      <c r="P13" s="23">
        <f t="shared" si="2"/>
        <v>0.6014814814814811</v>
      </c>
      <c r="Q13" s="23">
        <f t="shared" si="2"/>
        <v>0.8078703703703691</v>
      </c>
      <c r="R13" s="38">
        <f t="shared" si="2"/>
        <v>2.6291666666666655</v>
      </c>
    </row>
    <row r="14" spans="1:18" ht="15" customHeight="1">
      <c r="A14" s="4">
        <v>8</v>
      </c>
      <c r="B14" s="7" t="str">
        <f>Prova!B14</f>
        <v>DHAC</v>
      </c>
      <c r="C14" s="11">
        <v>2</v>
      </c>
      <c r="D14" s="12">
        <v>0.5</v>
      </c>
      <c r="E14" s="30">
        <f>Prova!E14-Prova!E$27</f>
        <v>0.3833333333333335</v>
      </c>
      <c r="F14" s="30">
        <f>Prova!F14-Prova!F$27</f>
        <v>0.6888888888888889</v>
      </c>
      <c r="G14" s="13">
        <v>1.8</v>
      </c>
      <c r="H14" s="17">
        <f t="shared" si="0"/>
        <v>5.372222222222223</v>
      </c>
      <c r="I14" s="19"/>
      <c r="J14" s="30">
        <f t="shared" si="1"/>
        <v>0.2640740740740742</v>
      </c>
      <c r="M14" s="19"/>
      <c r="N14" s="19"/>
      <c r="O14" s="19"/>
      <c r="P14" s="19"/>
      <c r="Q14" s="19"/>
      <c r="R14" s="25"/>
    </row>
    <row r="15" spans="1:18" ht="15" customHeight="1">
      <c r="A15" s="4">
        <v>14</v>
      </c>
      <c r="B15" s="7" t="str">
        <f>Prova!B15</f>
        <v>JRMM</v>
      </c>
      <c r="C15" s="11">
        <v>1.5</v>
      </c>
      <c r="D15" s="12">
        <v>1.5</v>
      </c>
      <c r="E15" s="30">
        <f>Prova!E15-Prova!E$27</f>
        <v>0.3833333333333335</v>
      </c>
      <c r="F15" s="30">
        <f>Prova!F15-Prova!F$27</f>
        <v>-0.3111111111111111</v>
      </c>
      <c r="G15" s="13">
        <v>2</v>
      </c>
      <c r="H15" s="17">
        <f t="shared" si="0"/>
        <v>5.072222222222223</v>
      </c>
      <c r="I15" s="19"/>
      <c r="J15" s="30">
        <f t="shared" si="1"/>
        <v>-0.11925925925925931</v>
      </c>
      <c r="M15" s="25"/>
      <c r="N15" s="25"/>
      <c r="O15" s="24" t="s">
        <v>22</v>
      </c>
      <c r="P15" s="26" t="s">
        <v>23</v>
      </c>
      <c r="Q15" s="25"/>
      <c r="R15" s="25"/>
    </row>
    <row r="16" spans="1:18" ht="15" customHeight="1">
      <c r="A16" s="4">
        <v>5</v>
      </c>
      <c r="B16" s="7" t="str">
        <f>Prova!B16</f>
        <v>JARC</v>
      </c>
      <c r="C16" s="11">
        <v>2</v>
      </c>
      <c r="D16" s="12">
        <v>2</v>
      </c>
      <c r="E16" s="30">
        <f>Prova!E16-Prova!E$27</f>
        <v>-0.31666666666666643</v>
      </c>
      <c r="F16" s="30">
        <f>Prova!F16-Prova!F$27</f>
        <v>0.6888888888888889</v>
      </c>
      <c r="G16" s="13">
        <v>2</v>
      </c>
      <c r="H16" s="17">
        <f t="shared" si="0"/>
        <v>6.372222222222223</v>
      </c>
      <c r="I16" s="19"/>
      <c r="J16" s="30">
        <f t="shared" si="1"/>
        <v>-0.21814814814814798</v>
      </c>
      <c r="M16" s="19"/>
      <c r="N16" s="19"/>
      <c r="O16" s="19"/>
      <c r="P16" s="19"/>
      <c r="Q16" s="19"/>
      <c r="R16" s="19"/>
    </row>
    <row r="17" spans="1:18" ht="15" customHeight="1">
      <c r="A17" s="4">
        <v>1</v>
      </c>
      <c r="B17" s="7" t="str">
        <f>Prova!B17</f>
        <v>MLF</v>
      </c>
      <c r="C17" s="11">
        <v>1.1</v>
      </c>
      <c r="D17" s="12">
        <v>1</v>
      </c>
      <c r="E17" s="30">
        <f>Prova!E17-Prova!E$27</f>
        <v>-0.31666666666666643</v>
      </c>
      <c r="F17" s="30">
        <f>Prova!F17-Prova!F$27</f>
        <v>-0.8111111111111111</v>
      </c>
      <c r="G17" s="13">
        <v>0.5</v>
      </c>
      <c r="H17" s="17">
        <f t="shared" si="0"/>
        <v>1.4722222222222225</v>
      </c>
      <c r="I17" s="19"/>
      <c r="J17" s="30">
        <f t="shared" si="1"/>
        <v>0.25685185185185166</v>
      </c>
      <c r="M17" s="36">
        <f>M8+N9+O10+P11+Q12</f>
        <v>1.0737962962962952</v>
      </c>
      <c r="N17" s="19"/>
      <c r="O17" s="36">
        <f>N8+O8+P8+Q8+O9+P9+Q9+P10+Q10+Q11+M9+M10+N10+M11+N11+O11+M12+N12+O12+P12</f>
        <v>1.5553703703703707</v>
      </c>
      <c r="P17" s="19"/>
      <c r="Q17" s="19"/>
      <c r="R17" s="19"/>
    </row>
    <row r="18" spans="1:18" ht="15" customHeight="1">
      <c r="A18" s="4">
        <v>17</v>
      </c>
      <c r="B18" s="7" t="str">
        <f>Prova!B18</f>
        <v>MFCA</v>
      </c>
      <c r="C18" s="11">
        <v>1.7</v>
      </c>
      <c r="D18" s="12">
        <v>2</v>
      </c>
      <c r="E18" s="30">
        <f>Prova!E18-Prova!E$27</f>
        <v>0.4833333333333336</v>
      </c>
      <c r="F18" s="30">
        <f>Prova!F18-Prova!F$27</f>
        <v>-0.3111111111111111</v>
      </c>
      <c r="G18" s="13">
        <v>2</v>
      </c>
      <c r="H18" s="17">
        <f t="shared" si="0"/>
        <v>5.872222222222223</v>
      </c>
      <c r="I18" s="19"/>
      <c r="J18" s="30">
        <f t="shared" si="1"/>
        <v>-0.15037037037037046</v>
      </c>
      <c r="M18" s="19"/>
      <c r="N18" s="19"/>
      <c r="O18" s="19"/>
      <c r="P18" s="19"/>
      <c r="Q18" s="19"/>
      <c r="R18" s="19"/>
    </row>
    <row r="19" spans="1:18" ht="15" customHeight="1">
      <c r="A19" s="4">
        <v>10</v>
      </c>
      <c r="B19" s="7" t="str">
        <f>Prova!B19</f>
        <v>MHMD</v>
      </c>
      <c r="C19" s="11">
        <v>1</v>
      </c>
      <c r="D19" s="12">
        <v>0.5</v>
      </c>
      <c r="E19" s="30">
        <f>Prova!E19-Prova!E$27</f>
        <v>-0.11666666666666647</v>
      </c>
      <c r="F19" s="30">
        <f>Prova!F19-Prova!F$27</f>
        <v>-0.5111111111111111</v>
      </c>
      <c r="G19" s="13">
        <v>1.2</v>
      </c>
      <c r="H19" s="17">
        <f t="shared" si="0"/>
        <v>2.0722222222222224</v>
      </c>
      <c r="I19" s="19"/>
      <c r="J19" s="30">
        <f t="shared" si="1"/>
        <v>0.059629629629629526</v>
      </c>
      <c r="M19" s="36">
        <f>M17/$R$13</f>
        <v>0.4084169748195103</v>
      </c>
      <c r="N19" s="19"/>
      <c r="O19" s="36">
        <f>O17/$R$13</f>
        <v>0.5915830251804899</v>
      </c>
      <c r="P19" s="19"/>
      <c r="Q19" s="19"/>
      <c r="R19" s="19"/>
    </row>
    <row r="20" spans="1:18" ht="15" customHeight="1">
      <c r="A20" s="4">
        <v>12</v>
      </c>
      <c r="B20" s="7" t="str">
        <f>Prova!B20</f>
        <v>OAB</v>
      </c>
      <c r="C20" s="11">
        <v>1.7</v>
      </c>
      <c r="D20" s="12">
        <v>0.8</v>
      </c>
      <c r="E20" s="30">
        <f>Prova!E20-Prova!E$27</f>
        <v>-0.11666666666666647</v>
      </c>
      <c r="F20" s="30">
        <f>Prova!F20-Prova!F$27</f>
        <v>-0.6111111111111112</v>
      </c>
      <c r="G20" s="13">
        <v>0.8</v>
      </c>
      <c r="H20" s="17">
        <f t="shared" si="0"/>
        <v>2.572222222222223</v>
      </c>
      <c r="I20" s="19"/>
      <c r="J20" s="30">
        <f t="shared" si="1"/>
        <v>0.07129629629629619</v>
      </c>
      <c r="M20" s="19"/>
      <c r="N20" s="19"/>
      <c r="O20" s="19"/>
      <c r="P20" s="19"/>
      <c r="Q20" s="19"/>
      <c r="R20" s="19"/>
    </row>
    <row r="21" spans="1:18" ht="15" customHeight="1">
      <c r="A21" s="4">
        <v>11</v>
      </c>
      <c r="B21" s="7" t="str">
        <f>Prova!B21</f>
        <v>RLM</v>
      </c>
      <c r="C21" s="11">
        <v>1.2</v>
      </c>
      <c r="D21" s="12">
        <v>1</v>
      </c>
      <c r="E21" s="30">
        <f>Prova!E21-Prova!E$27</f>
        <v>-0.4166666666666664</v>
      </c>
      <c r="F21" s="30">
        <f>Prova!F21-Prova!F$27</f>
        <v>-0.5111111111111111</v>
      </c>
      <c r="G21" s="13">
        <v>1.2</v>
      </c>
      <c r="H21" s="17">
        <f t="shared" si="0"/>
        <v>2.4722222222222223</v>
      </c>
      <c r="I21" s="19"/>
      <c r="J21" s="30">
        <f t="shared" si="1"/>
        <v>0.21296296296296283</v>
      </c>
      <c r="M21" s="36">
        <f>1-M19</f>
        <v>0.5915830251804897</v>
      </c>
      <c r="N21" s="19"/>
      <c r="O21" s="19"/>
      <c r="P21" s="19"/>
      <c r="Q21" s="19"/>
      <c r="R21" s="19"/>
    </row>
    <row r="22" spans="1:18" ht="15" customHeight="1">
      <c r="A22" s="4">
        <v>9</v>
      </c>
      <c r="B22" s="7" t="str">
        <f>Prova!B22</f>
        <v>SSP</v>
      </c>
      <c r="C22" s="11">
        <v>1.3</v>
      </c>
      <c r="D22" s="12">
        <v>1.7</v>
      </c>
      <c r="E22" s="30">
        <f>Prova!E22-Prova!E$27</f>
        <v>-0.11666666666666647</v>
      </c>
      <c r="F22" s="30">
        <f>Prova!F22-Prova!F$27</f>
        <v>-0.3111111111111111</v>
      </c>
      <c r="G22" s="13">
        <v>1.2</v>
      </c>
      <c r="H22" s="17">
        <f t="shared" si="0"/>
        <v>3.772222222222223</v>
      </c>
      <c r="J22" s="30">
        <f t="shared" si="1"/>
        <v>0.036296296296296236</v>
      </c>
      <c r="M22" s="19"/>
      <c r="N22" s="19"/>
      <c r="O22" s="19"/>
      <c r="P22" s="19"/>
      <c r="Q22" s="19"/>
      <c r="R22" s="19"/>
    </row>
    <row r="23" spans="1:18" ht="15" customHeight="1">
      <c r="A23" s="4">
        <v>7</v>
      </c>
      <c r="B23" s="7" t="str">
        <f>Prova!B23</f>
        <v>SFA</v>
      </c>
      <c r="C23" s="11">
        <v>1.7</v>
      </c>
      <c r="D23" s="12">
        <v>1.5</v>
      </c>
      <c r="E23" s="30">
        <f>Prova!E23-Prova!E$27</f>
        <v>-0.31666666666666643</v>
      </c>
      <c r="F23" s="30">
        <f>Prova!F23-Prova!F$27</f>
        <v>0.48888888888888893</v>
      </c>
      <c r="G23" s="13">
        <v>1.2</v>
      </c>
      <c r="H23" s="17">
        <f t="shared" si="0"/>
        <v>4.572222222222223</v>
      </c>
      <c r="J23" s="30">
        <f t="shared" si="1"/>
        <v>-0.1548148148148147</v>
      </c>
      <c r="M23" s="36">
        <f>5/(5-1)</f>
        <v>1.25</v>
      </c>
      <c r="N23" s="19"/>
      <c r="O23" s="19"/>
      <c r="P23" s="19"/>
      <c r="Q23" s="19"/>
      <c r="R23" s="19"/>
    </row>
    <row r="24" spans="1:18" ht="15" customHeight="1">
      <c r="A24" s="4">
        <v>4</v>
      </c>
      <c r="B24" s="7" t="str">
        <f>Prova!B24</f>
        <v>TPOMDA</v>
      </c>
      <c r="C24" s="11">
        <v>1.5</v>
      </c>
      <c r="D24" s="12">
        <v>1</v>
      </c>
      <c r="E24" s="30">
        <f>Prova!E24-Prova!E$27</f>
        <v>-0.5166666666666664</v>
      </c>
      <c r="F24" s="30">
        <f>Prova!F24-Prova!F$27</f>
        <v>-0.011111111111111072</v>
      </c>
      <c r="G24" s="13">
        <v>1</v>
      </c>
      <c r="H24" s="17">
        <f t="shared" si="0"/>
        <v>2.9722222222222223</v>
      </c>
      <c r="J24" s="30">
        <f t="shared" si="1"/>
        <v>0.005740740740740717</v>
      </c>
      <c r="M24" s="19"/>
      <c r="N24" s="19"/>
      <c r="O24" s="19"/>
      <c r="P24" s="19"/>
      <c r="Q24" s="19"/>
      <c r="R24" s="19"/>
    </row>
    <row r="25" spans="1:18" ht="15" customHeight="1">
      <c r="A25" s="4">
        <v>13</v>
      </c>
      <c r="B25" s="7" t="str">
        <f>Prova!B25</f>
        <v>VCFN</v>
      </c>
      <c r="C25" s="14">
        <v>1.9</v>
      </c>
      <c r="D25" s="15">
        <v>2</v>
      </c>
      <c r="E25" s="30">
        <f>Prova!E25-Prova!E$27</f>
        <v>-0.5166666666666664</v>
      </c>
      <c r="F25" s="30">
        <f>Prova!F25-Prova!F$27</f>
        <v>-0.11111111111111116</v>
      </c>
      <c r="G25" s="16">
        <v>1.3</v>
      </c>
      <c r="H25" s="17">
        <f t="shared" si="0"/>
        <v>4.572222222222223</v>
      </c>
      <c r="J25" s="30">
        <f t="shared" si="1"/>
        <v>0.0574074074074074</v>
      </c>
      <c r="M25" s="27">
        <f>M23*M21</f>
        <v>0.7394787814756121</v>
      </c>
      <c r="N25" s="58" t="s">
        <v>10</v>
      </c>
      <c r="O25" s="58"/>
      <c r="P25" s="58"/>
      <c r="Q25" s="19"/>
      <c r="R25" s="19"/>
    </row>
    <row r="26" spans="2:8" ht="15.75" customHeight="1">
      <c r="B26" s="28"/>
      <c r="C26" s="18"/>
      <c r="D26" s="18"/>
      <c r="E26" s="18"/>
      <c r="F26" s="18"/>
      <c r="G26" s="18"/>
      <c r="H26" s="5"/>
    </row>
    <row r="27" spans="2:10" ht="13.5" customHeight="1">
      <c r="B27" s="28" t="s">
        <v>14</v>
      </c>
      <c r="C27" s="20">
        <f aca="true" t="shared" si="3" ref="C27:H27">AVERAGE(C8:C25)</f>
        <v>1.5277777777777777</v>
      </c>
      <c r="D27" s="20">
        <f t="shared" si="3"/>
        <v>1.3666666666666667</v>
      </c>
      <c r="E27" s="20">
        <f t="shared" si="3"/>
        <v>2.3438041630975528E-16</v>
      </c>
      <c r="F27" s="20">
        <f t="shared" si="3"/>
        <v>1.2335811384723961E-17</v>
      </c>
      <c r="G27" s="20">
        <f t="shared" si="3"/>
        <v>1.3944444444444446</v>
      </c>
      <c r="H27" s="20">
        <f t="shared" si="3"/>
        <v>4.288888888888889</v>
      </c>
      <c r="J27" s="32">
        <f>AVERAGE(J8:J25)</f>
        <v>0.055370370370370375</v>
      </c>
    </row>
    <row r="28" spans="3:8" ht="6.75" customHeight="1">
      <c r="C28" s="2"/>
      <c r="D28" s="2"/>
      <c r="E28" s="2"/>
      <c r="F28" s="2"/>
      <c r="G28" s="2"/>
      <c r="H28" s="1"/>
    </row>
    <row r="29" spans="2:8" ht="15" customHeight="1">
      <c r="B29" s="28" t="s">
        <v>5</v>
      </c>
      <c r="C29" s="20">
        <f aca="true" t="shared" si="4" ref="C29:H29">VARP(C8:C25)</f>
        <v>0.09867283950617337</v>
      </c>
      <c r="D29" s="20">
        <f t="shared" si="4"/>
        <v>0.25999999999999956</v>
      </c>
      <c r="E29" s="35">
        <f t="shared" si="4"/>
        <v>0.14694444444444443</v>
      </c>
      <c r="F29" s="35">
        <f t="shared" si="4"/>
        <v>0.23320987654320988</v>
      </c>
      <c r="G29" s="20">
        <f t="shared" si="4"/>
        <v>0.3349691358024679</v>
      </c>
      <c r="H29" s="38">
        <f t="shared" si="4"/>
        <v>2.629166666666669</v>
      </c>
    </row>
    <row r="30" ht="15" customHeight="1"/>
    <row r="31" ht="15" customHeight="1"/>
    <row r="32" ht="15" customHeight="1"/>
    <row r="33" ht="15" customHeight="1"/>
    <row r="34" ht="15" customHeight="1"/>
    <row r="35" ht="15" customHeight="1"/>
  </sheetData>
  <mergeCells count="2">
    <mergeCell ref="M5:Q5"/>
    <mergeCell ref="N25:P25"/>
  </mergeCells>
  <conditionalFormatting sqref="E8:F25 J8:J25">
    <cfRule type="cellIs" priority="1" dxfId="0" operator="lessThan" stopIfTrue="1">
      <formula>0</formula>
    </cfRule>
    <cfRule type="cellIs" priority="2" dxfId="1" operator="greaterThan" stopIfTrue="1">
      <formula>0</formula>
    </cfRule>
  </conditionalFormatting>
  <printOptions/>
  <pageMargins left="0.75" right="0.75" top="1" bottom="1" header="0.492125985" footer="0.492125985"/>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Cilio Rosa Ziviani</dc:creator>
  <cp:keywords/>
  <dc:description/>
  <cp:lastModifiedBy>Microcomputador</cp:lastModifiedBy>
  <cp:lastPrinted>2007-12-08T17:44:23Z</cp:lastPrinted>
  <dcterms:created xsi:type="dcterms:W3CDTF">2007-11-19T17:44:01Z</dcterms:created>
  <dcterms:modified xsi:type="dcterms:W3CDTF">2007-12-09T19:12:39Z</dcterms:modified>
  <cp:category/>
  <cp:version/>
  <cp:contentType/>
  <cp:contentStatus/>
</cp:coreProperties>
</file>