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1730" windowHeight="6060" activeTab="7"/>
  </bookViews>
  <sheets>
    <sheet name="Eje_01_M" sheetId="1" r:id="rId1"/>
    <sheet name="Eje_01_D" sheetId="2" r:id="rId2"/>
    <sheet name="Eje_02_M" sheetId="3" r:id="rId3"/>
    <sheet name="Eje_02_D" sheetId="4" r:id="rId4"/>
    <sheet name="Eje_03_M" sheetId="5" r:id="rId5"/>
    <sheet name="Eje_03 _D" sheetId="6" r:id="rId6"/>
    <sheet name="Eje_04_M" sheetId="7" r:id="rId7"/>
    <sheet name="Eje_04_D" sheetId="8" r:id="rId8"/>
  </sheets>
  <definedNames/>
  <calcPr fullCalcOnLoad="1"/>
</workbook>
</file>

<file path=xl/sharedStrings.xml><?xml version="1.0" encoding="utf-8"?>
<sst xmlns="http://schemas.openxmlformats.org/spreadsheetml/2006/main" count="152" uniqueCount="74">
  <si>
    <t>APELLIDOS Y NOMBRES</t>
  </si>
  <si>
    <t>N° DIAS TRAB.</t>
  </si>
  <si>
    <t>JORNAL DIARIO</t>
  </si>
  <si>
    <t>COSTO DE VIDA</t>
  </si>
  <si>
    <t>TOTAL BRUTO</t>
  </si>
  <si>
    <t>DESCUENTOS</t>
  </si>
  <si>
    <t>ESSALUD</t>
  </si>
  <si>
    <t>SNP</t>
  </si>
  <si>
    <t>FONAVI</t>
  </si>
  <si>
    <t>TOTAL</t>
  </si>
  <si>
    <t>NETO A RECIBIR</t>
  </si>
  <si>
    <t>Rivera Aparcana, Julio</t>
  </si>
  <si>
    <t>Ramos Pacheco, Wilfredo</t>
  </si>
  <si>
    <t>Espinoza Cabrera, Luis</t>
  </si>
  <si>
    <t>Hospinal Huaman, Jaime</t>
  </si>
  <si>
    <t>Changkee Zambrano, Jose</t>
  </si>
  <si>
    <t>Perez Reyes, Juan</t>
  </si>
  <si>
    <t>Aguirre Polanco, Alfredo</t>
  </si>
  <si>
    <t>Rios Matta, Antonio</t>
  </si>
  <si>
    <t>Vallejos Azula, Jose</t>
  </si>
  <si>
    <t>Tataje Meneses, jose</t>
  </si>
  <si>
    <t>PLANILLA DE SALARIOS</t>
  </si>
  <si>
    <t>SOYUZ</t>
  </si>
  <si>
    <t>Aprobados</t>
  </si>
  <si>
    <t>Desaprobados</t>
  </si>
  <si>
    <t>Nº de alumnos</t>
  </si>
  <si>
    <t>%</t>
  </si>
  <si>
    <t>NUM.</t>
  </si>
  <si>
    <t>Mediana de notas</t>
  </si>
  <si>
    <t>Nota más repetida</t>
  </si>
  <si>
    <t>Nota mínima</t>
  </si>
  <si>
    <t>Nota máxima</t>
  </si>
  <si>
    <t>Isabel Rojas</t>
  </si>
  <si>
    <t>Sonia Luces</t>
  </si>
  <si>
    <t>Cristina Perez</t>
  </si>
  <si>
    <t>Serafin Licen</t>
  </si>
  <si>
    <t>Fernando  Gerbert</t>
  </si>
  <si>
    <t>Fernando Petit</t>
  </si>
  <si>
    <t>Ramiro Cruz</t>
  </si>
  <si>
    <t>Encarni Peña</t>
  </si>
  <si>
    <t>Joshua Lewinsky</t>
  </si>
  <si>
    <t>Antonio Calderon</t>
  </si>
  <si>
    <t>PROMEDIO</t>
  </si>
  <si>
    <t>4to
Bimestre</t>
  </si>
  <si>
    <t>3er
Bimestre</t>
  </si>
  <si>
    <t>2do
Bimestre</t>
  </si>
  <si>
    <t>1er
Bimestre</t>
  </si>
  <si>
    <t>Alumno</t>
  </si>
  <si>
    <t>PHOTOSHOP</t>
  </si>
  <si>
    <t>COREL</t>
  </si>
  <si>
    <t>ACCES</t>
  </si>
  <si>
    <t>POWER POINT</t>
  </si>
  <si>
    <t>WORD</t>
  </si>
  <si>
    <t>EXCEL</t>
  </si>
  <si>
    <t>WINDOWS</t>
  </si>
  <si>
    <t>SUMA</t>
  </si>
  <si>
    <t>NOTA3</t>
  </si>
  <si>
    <t>NOTA2</t>
  </si>
  <si>
    <t>NOTA1</t>
  </si>
  <si>
    <t>Laiza Rocio</t>
  </si>
  <si>
    <t>Esther</t>
  </si>
  <si>
    <t>Miguel Angel</t>
  </si>
  <si>
    <t>Mario</t>
  </si>
  <si>
    <t>Rafael Juan</t>
  </si>
  <si>
    <t>José Luis</t>
  </si>
  <si>
    <t>Sebastián</t>
  </si>
  <si>
    <t>ED-004</t>
  </si>
  <si>
    <t>ED-003</t>
  </si>
  <si>
    <t>ED-002</t>
  </si>
  <si>
    <t>ED-001</t>
  </si>
  <si>
    <t>NOMBRE</t>
  </si>
  <si>
    <t>PRODUCTOS</t>
  </si>
  <si>
    <t>POR CADA TRABAJADOR</t>
  </si>
  <si>
    <t>CANTIDAD DE PRODUCTOS VENDIDOS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</si>
</sst>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00"/>
    <numFmt numFmtId="173" formatCode="0.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6" fillId="33" borderId="10" xfId="0" applyFont="1" applyFill="1" applyBorder="1" applyAlignment="1" applyProtection="1">
      <alignment horizontal="center"/>
      <protection hidden="1"/>
    </xf>
    <xf numFmtId="0" fontId="46" fillId="33" borderId="10" xfId="0" applyFont="1" applyFill="1" applyBorder="1" applyAlignment="1" applyProtection="1">
      <alignment horizontal="center" wrapText="1"/>
      <protection hidden="1"/>
    </xf>
    <xf numFmtId="0" fontId="46" fillId="33" borderId="11" xfId="0" applyFont="1" applyFill="1" applyBorder="1" applyAlignment="1" applyProtection="1">
      <alignment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1" fontId="7" fillId="34" borderId="13" xfId="0" applyNumberFormat="1" applyFont="1" applyFill="1" applyBorder="1" applyAlignment="1" applyProtection="1">
      <alignment horizontal="center"/>
      <protection hidden="1"/>
    </xf>
    <xf numFmtId="0" fontId="46" fillId="33" borderId="15" xfId="0" applyFont="1" applyFill="1" applyBorder="1" applyAlignment="1" applyProtection="1">
      <alignment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1" fontId="0" fillId="0" borderId="17" xfId="0" applyNumberFormat="1" applyBorder="1" applyAlignment="1" applyProtection="1">
      <alignment horizontal="center"/>
      <protection hidden="1"/>
    </xf>
    <xf numFmtId="0" fontId="46" fillId="33" borderId="18" xfId="0" applyFont="1" applyFill="1" applyBorder="1" applyAlignment="1" applyProtection="1">
      <alignment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0" fillId="0" borderId="20" xfId="0" applyNumberFormat="1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47" fillId="33" borderId="22" xfId="0" applyFont="1" applyFill="1" applyBorder="1" applyAlignment="1" applyProtection="1">
      <alignment/>
      <protection hidden="1"/>
    </xf>
    <xf numFmtId="1" fontId="7" fillId="34" borderId="23" xfId="0" applyNumberFormat="1" applyFont="1" applyFill="1" applyBorder="1" applyAlignment="1" applyProtection="1">
      <alignment/>
      <protection hidden="1"/>
    </xf>
    <xf numFmtId="0" fontId="47" fillId="33" borderId="16" xfId="0" applyFont="1" applyFill="1" applyBorder="1" applyAlignment="1" applyProtection="1">
      <alignment/>
      <protection hidden="1"/>
    </xf>
    <xf numFmtId="1" fontId="6" fillId="34" borderId="24" xfId="0" applyNumberFormat="1" applyFont="1" applyFill="1" applyBorder="1" applyAlignment="1" applyProtection="1">
      <alignment/>
      <protection hidden="1"/>
    </xf>
    <xf numFmtId="0" fontId="47" fillId="33" borderId="19" xfId="0" applyFont="1" applyFill="1" applyBorder="1" applyAlignment="1" applyProtection="1">
      <alignment/>
      <protection hidden="1"/>
    </xf>
    <xf numFmtId="1" fontId="7" fillId="34" borderId="25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" fontId="2" fillId="35" borderId="22" xfId="0" applyNumberFormat="1" applyFont="1" applyFill="1" applyBorder="1" applyAlignment="1" applyProtection="1">
      <alignment horizontal="center"/>
      <protection hidden="1"/>
    </xf>
    <xf numFmtId="1" fontId="2" fillId="35" borderId="23" xfId="0" applyNumberFormat="1" applyFont="1" applyFill="1" applyBorder="1" applyAlignment="1" applyProtection="1">
      <alignment horizontal="center"/>
      <protection hidden="1"/>
    </xf>
    <xf numFmtId="1" fontId="7" fillId="34" borderId="10" xfId="0" applyNumberFormat="1" applyFont="1" applyFill="1" applyBorder="1" applyAlignment="1" applyProtection="1">
      <alignment/>
      <protection hidden="1"/>
    </xf>
    <xf numFmtId="1" fontId="7" fillId="36" borderId="24" xfId="53" applyNumberFormat="1" applyFont="1" applyFill="1" applyBorder="1" applyAlignment="1" applyProtection="1">
      <alignment/>
      <protection hidden="1"/>
    </xf>
    <xf numFmtId="1" fontId="7" fillId="0" borderId="0" xfId="0" applyNumberFormat="1" applyFont="1" applyAlignment="1" applyProtection="1">
      <alignment/>
      <protection hidden="1"/>
    </xf>
    <xf numFmtId="1" fontId="6" fillId="37" borderId="26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6" fillId="33" borderId="27" xfId="0" applyFont="1" applyFill="1" applyBorder="1" applyAlignment="1" applyProtection="1">
      <alignment wrapText="1"/>
      <protection hidden="1"/>
    </xf>
    <xf numFmtId="0" fontId="46" fillId="33" borderId="28" xfId="0" applyFont="1" applyFill="1" applyBorder="1" applyAlignment="1" applyProtection="1">
      <alignment wrapText="1"/>
      <protection hidden="1"/>
    </xf>
    <xf numFmtId="0" fontId="46" fillId="33" borderId="29" xfId="0" applyFont="1" applyFill="1" applyBorder="1" applyAlignment="1" applyProtection="1">
      <alignment horizontal="center" wrapText="1"/>
      <protection hidden="1"/>
    </xf>
    <xf numFmtId="0" fontId="46" fillId="33" borderId="17" xfId="0" applyFont="1" applyFill="1" applyBorder="1" applyAlignment="1" applyProtection="1">
      <alignment horizontal="center"/>
      <protection hidden="1"/>
    </xf>
    <xf numFmtId="0" fontId="46" fillId="33" borderId="30" xfId="0" applyFont="1" applyFill="1" applyBorder="1" applyAlignment="1" applyProtection="1">
      <alignment horizontal="center"/>
      <protection hidden="1"/>
    </xf>
    <xf numFmtId="0" fontId="46" fillId="33" borderId="31" xfId="0" applyFont="1" applyFill="1" applyBorder="1" applyAlignment="1" applyProtection="1">
      <alignment horizontal="center"/>
      <protection hidden="1"/>
    </xf>
    <xf numFmtId="0" fontId="46" fillId="33" borderId="32" xfId="0" applyFont="1" applyFill="1" applyBorder="1" applyAlignment="1" applyProtection="1">
      <alignment wrapText="1"/>
      <protection hidden="1"/>
    </xf>
    <xf numFmtId="0" fontId="46" fillId="33" borderId="33" xfId="0" applyFont="1" applyFill="1" applyBorder="1" applyAlignment="1" applyProtection="1">
      <alignment wrapText="1"/>
      <protection hidden="1"/>
    </xf>
    <xf numFmtId="0" fontId="46" fillId="33" borderId="34" xfId="0" applyFont="1" applyFill="1" applyBorder="1" applyAlignment="1" applyProtection="1">
      <alignment wrapText="1"/>
      <protection hidden="1"/>
    </xf>
    <xf numFmtId="0" fontId="46" fillId="33" borderId="35" xfId="0" applyFont="1" applyFill="1" applyBorder="1" applyAlignment="1" applyProtection="1">
      <alignment horizontal="center" wrapText="1"/>
      <protection hidden="1"/>
    </xf>
    <xf numFmtId="0" fontId="48" fillId="33" borderId="36" xfId="0" applyFont="1" applyFill="1" applyBorder="1" applyAlignment="1" applyProtection="1">
      <alignment/>
      <protection hidden="1"/>
    </xf>
    <xf numFmtId="0" fontId="48" fillId="33" borderId="35" xfId="0" applyFont="1" applyFill="1" applyBorder="1" applyAlignment="1" applyProtection="1">
      <alignment/>
      <protection hidden="1"/>
    </xf>
    <xf numFmtId="0" fontId="46" fillId="33" borderId="37" xfId="0" applyFont="1" applyFill="1" applyBorder="1" applyAlignment="1" applyProtection="1">
      <alignment/>
      <protection hidden="1"/>
    </xf>
    <xf numFmtId="0" fontId="46" fillId="33" borderId="37" xfId="0" applyFont="1" applyFill="1" applyBorder="1" applyAlignment="1" applyProtection="1">
      <alignment wrapText="1"/>
      <protection hidden="1"/>
    </xf>
    <xf numFmtId="0" fontId="47" fillId="33" borderId="38" xfId="0" applyFont="1" applyFill="1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38" xfId="0" applyNumberFormat="1" applyBorder="1" applyAlignment="1" applyProtection="1">
      <alignment/>
      <protection hidden="1"/>
    </xf>
    <xf numFmtId="0" fontId="47" fillId="33" borderId="13" xfId="0" applyFont="1" applyFill="1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2" fontId="0" fillId="0" borderId="39" xfId="0" applyNumberFormat="1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0" fontId="47" fillId="33" borderId="10" xfId="0" applyFont="1" applyFill="1" applyBorder="1" applyAlignment="1" applyProtection="1">
      <alignment/>
      <protection hidden="1"/>
    </xf>
    <xf numFmtId="0" fontId="49" fillId="33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7" fillId="38" borderId="10" xfId="0" applyNumberFormat="1" applyFont="1" applyFill="1" applyBorder="1" applyAlignment="1" applyProtection="1">
      <alignment/>
      <protection hidden="1"/>
    </xf>
    <xf numFmtId="0" fontId="46" fillId="33" borderId="27" xfId="0" applyFont="1" applyFill="1" applyBorder="1" applyAlignment="1" applyProtection="1">
      <alignment horizontal="center"/>
      <protection hidden="1"/>
    </xf>
    <xf numFmtId="0" fontId="46" fillId="33" borderId="29" xfId="0" applyFont="1" applyFill="1" applyBorder="1" applyAlignment="1" applyProtection="1">
      <alignment horizontal="center"/>
      <protection hidden="1"/>
    </xf>
    <xf numFmtId="0" fontId="46" fillId="33" borderId="32" xfId="0" applyFont="1" applyFill="1" applyBorder="1" applyAlignment="1" applyProtection="1">
      <alignment horizontal="center"/>
      <protection hidden="1"/>
    </xf>
    <xf numFmtId="0" fontId="46" fillId="33" borderId="1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47" fillId="33" borderId="10" xfId="0" applyFont="1" applyFill="1" applyBorder="1" applyAlignment="1" applyProtection="1">
      <alignment horizontal="right"/>
      <protection hidden="1"/>
    </xf>
    <xf numFmtId="0" fontId="7" fillId="0" borderId="10" xfId="0" applyFont="1" applyBorder="1" applyAlignment="1" applyProtection="1">
      <alignment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Porcentaje 2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3.7109375" style="1" customWidth="1"/>
    <col min="2" max="16384" width="11.421875" style="1" customWidth="1"/>
  </cols>
  <sheetData>
    <row r="1" ht="15.75">
      <c r="A1" s="33" t="s">
        <v>73</v>
      </c>
    </row>
    <row r="2" ht="15.75">
      <c r="A2" s="33" t="s">
        <v>72</v>
      </c>
    </row>
    <row r="4" spans="2:5" ht="12.75">
      <c r="B4" s="65" t="s">
        <v>71</v>
      </c>
      <c r="C4" s="66"/>
      <c r="D4" s="66"/>
      <c r="E4" s="67"/>
    </row>
    <row r="5" spans="1:5" ht="12.75">
      <c r="A5" s="68" t="s">
        <v>70</v>
      </c>
      <c r="B5" s="4" t="s">
        <v>69</v>
      </c>
      <c r="C5" s="4" t="s">
        <v>68</v>
      </c>
      <c r="D5" s="4" t="s">
        <v>67</v>
      </c>
      <c r="E5" s="4" t="s">
        <v>66</v>
      </c>
    </row>
    <row r="6" spans="1:5" ht="12.75">
      <c r="A6" s="61" t="s">
        <v>65</v>
      </c>
      <c r="B6" s="69">
        <v>289</v>
      </c>
      <c r="C6" s="69">
        <v>192</v>
      </c>
      <c r="D6" s="69">
        <v>337</v>
      </c>
      <c r="E6" s="69">
        <v>183</v>
      </c>
    </row>
    <row r="7" spans="1:5" ht="12.75">
      <c r="A7" s="61" t="s">
        <v>64</v>
      </c>
      <c r="B7" s="69">
        <v>146</v>
      </c>
      <c r="C7" s="69">
        <v>97</v>
      </c>
      <c r="D7" s="69">
        <v>171</v>
      </c>
      <c r="E7" s="69">
        <v>92</v>
      </c>
    </row>
    <row r="8" spans="1:5" ht="12.75">
      <c r="A8" s="61" t="s">
        <v>63</v>
      </c>
      <c r="B8" s="69">
        <v>150</v>
      </c>
      <c r="C8" s="69">
        <v>100</v>
      </c>
      <c r="D8" s="69">
        <v>175</v>
      </c>
      <c r="E8" s="69">
        <v>95</v>
      </c>
    </row>
    <row r="9" spans="1:5" ht="12.75">
      <c r="A9" s="61" t="s">
        <v>62</v>
      </c>
      <c r="B9" s="69">
        <v>179</v>
      </c>
      <c r="C9" s="69">
        <v>119</v>
      </c>
      <c r="D9" s="69">
        <v>209</v>
      </c>
      <c r="E9" s="69">
        <v>113</v>
      </c>
    </row>
    <row r="10" spans="1:5" ht="12.75">
      <c r="A10" s="61" t="s">
        <v>61</v>
      </c>
      <c r="B10" s="69">
        <v>197</v>
      </c>
      <c r="C10" s="69">
        <v>131</v>
      </c>
      <c r="D10" s="69">
        <v>230</v>
      </c>
      <c r="E10" s="69">
        <v>125</v>
      </c>
    </row>
    <row r="11" spans="1:5" ht="12.75">
      <c r="A11" s="61" t="s">
        <v>60</v>
      </c>
      <c r="B11" s="69">
        <v>229</v>
      </c>
      <c r="C11" s="69">
        <v>152</v>
      </c>
      <c r="D11" s="69">
        <v>267</v>
      </c>
      <c r="E11" s="69">
        <v>145</v>
      </c>
    </row>
    <row r="12" spans="1:5" ht="12.75">
      <c r="A12" s="61" t="s">
        <v>59</v>
      </c>
      <c r="B12" s="69">
        <v>93</v>
      </c>
      <c r="C12" s="69">
        <v>62</v>
      </c>
      <c r="D12" s="69">
        <v>108</v>
      </c>
      <c r="E12" s="69">
        <v>59</v>
      </c>
    </row>
    <row r="13" spans="1:5" ht="12.75">
      <c r="A13" s="61"/>
      <c r="B13" s="69"/>
      <c r="C13" s="69"/>
      <c r="D13" s="69"/>
      <c r="E13" s="69"/>
    </row>
    <row r="14" spans="1:5" ht="12.75">
      <c r="A14" s="70" t="s">
        <v>9</v>
      </c>
      <c r="B14" s="71">
        <f>SUM(B6:B13)</f>
        <v>1283</v>
      </c>
      <c r="C14" s="71">
        <f>SUM(C6:C13)</f>
        <v>853</v>
      </c>
      <c r="D14" s="71">
        <f>SUM(D6:D13)</f>
        <v>1497</v>
      </c>
      <c r="E14" s="71">
        <f>SUM(E6:E13)</f>
        <v>812</v>
      </c>
    </row>
  </sheetData>
  <sheetProtection password="C71F" sheet="1"/>
  <mergeCells count="1">
    <mergeCell ref="B4:E4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3.7109375" style="1" customWidth="1"/>
    <col min="2" max="16384" width="11.421875" style="1" customWidth="1"/>
  </cols>
  <sheetData>
    <row r="1" ht="15.75">
      <c r="A1" s="33" t="s">
        <v>73</v>
      </c>
    </row>
    <row r="2" ht="15.75">
      <c r="A2" s="33" t="s">
        <v>72</v>
      </c>
    </row>
    <row r="4" spans="2:5" ht="12.75">
      <c r="B4" s="65" t="s">
        <v>71</v>
      </c>
      <c r="C4" s="66"/>
      <c r="D4" s="66"/>
      <c r="E4" s="67"/>
    </row>
    <row r="5" spans="1:5" ht="12.75">
      <c r="A5" s="68" t="s">
        <v>70</v>
      </c>
      <c r="B5" s="4" t="s">
        <v>69</v>
      </c>
      <c r="C5" s="4" t="s">
        <v>68</v>
      </c>
      <c r="D5" s="4" t="s">
        <v>67</v>
      </c>
      <c r="E5" s="4" t="s">
        <v>66</v>
      </c>
    </row>
    <row r="6" spans="1:5" ht="12.75">
      <c r="A6" s="61" t="s">
        <v>65</v>
      </c>
      <c r="B6" s="69">
        <v>289</v>
      </c>
      <c r="C6" s="69">
        <v>192</v>
      </c>
      <c r="D6" s="69">
        <v>337</v>
      </c>
      <c r="E6" s="69">
        <v>183</v>
      </c>
    </row>
    <row r="7" spans="1:5" ht="12.75">
      <c r="A7" s="61" t="s">
        <v>64</v>
      </c>
      <c r="B7" s="69">
        <v>146</v>
      </c>
      <c r="C7" s="69">
        <v>97</v>
      </c>
      <c r="D7" s="69">
        <v>171</v>
      </c>
      <c r="E7" s="69">
        <v>92</v>
      </c>
    </row>
    <row r="8" spans="1:5" ht="12.75">
      <c r="A8" s="61" t="s">
        <v>63</v>
      </c>
      <c r="B8" s="69">
        <v>150</v>
      </c>
      <c r="C8" s="69">
        <v>100</v>
      </c>
      <c r="D8" s="69">
        <v>175</v>
      </c>
      <c r="E8" s="69">
        <v>95</v>
      </c>
    </row>
    <row r="9" spans="1:5" ht="12.75">
      <c r="A9" s="61" t="s">
        <v>62</v>
      </c>
      <c r="B9" s="69">
        <v>179</v>
      </c>
      <c r="C9" s="69">
        <v>119</v>
      </c>
      <c r="D9" s="69">
        <v>209</v>
      </c>
      <c r="E9" s="69">
        <v>113</v>
      </c>
    </row>
    <row r="10" spans="1:5" ht="12.75">
      <c r="A10" s="61" t="s">
        <v>61</v>
      </c>
      <c r="B10" s="69">
        <v>197</v>
      </c>
      <c r="C10" s="69">
        <v>131</v>
      </c>
      <c r="D10" s="69">
        <v>230</v>
      </c>
      <c r="E10" s="69">
        <v>125</v>
      </c>
    </row>
    <row r="11" spans="1:5" ht="12.75">
      <c r="A11" s="61" t="s">
        <v>60</v>
      </c>
      <c r="B11" s="69">
        <v>229</v>
      </c>
      <c r="C11" s="69">
        <v>152</v>
      </c>
      <c r="D11" s="69">
        <v>267</v>
      </c>
      <c r="E11" s="69">
        <v>145</v>
      </c>
    </row>
    <row r="12" spans="1:5" ht="12.75">
      <c r="A12" s="61" t="s">
        <v>59</v>
      </c>
      <c r="B12" s="69">
        <v>93</v>
      </c>
      <c r="C12" s="69">
        <v>62</v>
      </c>
      <c r="D12" s="69">
        <v>108</v>
      </c>
      <c r="E12" s="69">
        <v>59</v>
      </c>
    </row>
    <row r="13" spans="1:5" ht="12.75">
      <c r="A13" s="61"/>
      <c r="B13" s="69"/>
      <c r="C13" s="69"/>
      <c r="D13" s="69"/>
      <c r="E13" s="69"/>
    </row>
    <row r="14" spans="1:5" ht="12.75">
      <c r="A14" s="70" t="s">
        <v>9</v>
      </c>
      <c r="B14" s="71">
        <f>SUM(B6:B13)</f>
        <v>1283</v>
      </c>
      <c r="C14" s="71">
        <f>SUM(C6:C13)</f>
        <v>853</v>
      </c>
      <c r="D14" s="71">
        <f>SUM(D6:D13)</f>
        <v>1497</v>
      </c>
      <c r="E14" s="71">
        <f>SUM(E6:E13)</f>
        <v>812</v>
      </c>
    </row>
  </sheetData>
  <sheetProtection/>
  <mergeCells count="1">
    <mergeCell ref="B4:E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8.57421875" style="1" customWidth="1"/>
    <col min="2" max="4" width="10.140625" style="1" customWidth="1"/>
    <col min="5" max="5" width="11.57421875" style="1" customWidth="1"/>
    <col min="6" max="6" width="12.421875" style="1" customWidth="1"/>
    <col min="7" max="16384" width="11.421875" style="1" customWidth="1"/>
  </cols>
  <sheetData>
    <row r="2" spans="1:6" ht="15">
      <c r="A2" s="61"/>
      <c r="B2" s="62" t="s">
        <v>58</v>
      </c>
      <c r="C2" s="62" t="s">
        <v>57</v>
      </c>
      <c r="D2" s="62" t="s">
        <v>56</v>
      </c>
      <c r="E2" s="62" t="s">
        <v>55</v>
      </c>
      <c r="F2" s="62" t="s">
        <v>42</v>
      </c>
    </row>
    <row r="3" spans="1:6" ht="12.75">
      <c r="A3" s="61" t="s">
        <v>54</v>
      </c>
      <c r="B3" s="63">
        <v>13</v>
      </c>
      <c r="C3" s="63">
        <v>12</v>
      </c>
      <c r="D3" s="63">
        <v>14</v>
      </c>
      <c r="E3" s="64">
        <f aca="true" t="shared" si="0" ref="E3:E9">SUM(B3:D3)</f>
        <v>39</v>
      </c>
      <c r="F3" s="64">
        <f aca="true" t="shared" si="1" ref="F3:F9">AVERAGE(B3:D3)</f>
        <v>13</v>
      </c>
    </row>
    <row r="4" spans="1:6" ht="12.75">
      <c r="A4" s="61" t="s">
        <v>53</v>
      </c>
      <c r="B4" s="63">
        <v>14</v>
      </c>
      <c r="C4" s="63">
        <v>13</v>
      </c>
      <c r="D4" s="63">
        <v>13</v>
      </c>
      <c r="E4" s="64">
        <f t="shared" si="0"/>
        <v>40</v>
      </c>
      <c r="F4" s="64">
        <f t="shared" si="1"/>
        <v>13.333333333333334</v>
      </c>
    </row>
    <row r="5" spans="1:6" ht="12.75">
      <c r="A5" s="61" t="s">
        <v>52</v>
      </c>
      <c r="B5" s="63">
        <v>12</v>
      </c>
      <c r="C5" s="63">
        <v>15</v>
      </c>
      <c r="D5" s="63">
        <v>11</v>
      </c>
      <c r="E5" s="64">
        <f t="shared" si="0"/>
        <v>38</v>
      </c>
      <c r="F5" s="64">
        <f t="shared" si="1"/>
        <v>12.666666666666666</v>
      </c>
    </row>
    <row r="6" spans="1:6" ht="12.75">
      <c r="A6" s="61" t="s">
        <v>51</v>
      </c>
      <c r="B6" s="63">
        <v>14</v>
      </c>
      <c r="C6" s="63">
        <v>16</v>
      </c>
      <c r="D6" s="63">
        <v>16</v>
      </c>
      <c r="E6" s="64">
        <f t="shared" si="0"/>
        <v>46</v>
      </c>
      <c r="F6" s="64">
        <f t="shared" si="1"/>
        <v>15.333333333333334</v>
      </c>
    </row>
    <row r="7" spans="1:6" ht="12.75">
      <c r="A7" s="61" t="s">
        <v>50</v>
      </c>
      <c r="B7" s="63">
        <v>15</v>
      </c>
      <c r="C7" s="63">
        <v>12</v>
      </c>
      <c r="D7" s="63">
        <v>13</v>
      </c>
      <c r="E7" s="64">
        <f t="shared" si="0"/>
        <v>40</v>
      </c>
      <c r="F7" s="64">
        <f t="shared" si="1"/>
        <v>13.333333333333334</v>
      </c>
    </row>
    <row r="8" spans="1:6" ht="12.75">
      <c r="A8" s="61" t="s">
        <v>49</v>
      </c>
      <c r="B8" s="63">
        <v>13</v>
      </c>
      <c r="C8" s="63">
        <v>12</v>
      </c>
      <c r="D8" s="63">
        <v>12</v>
      </c>
      <c r="E8" s="64">
        <f t="shared" si="0"/>
        <v>37</v>
      </c>
      <c r="F8" s="64">
        <f t="shared" si="1"/>
        <v>12.333333333333334</v>
      </c>
    </row>
    <row r="9" spans="1:6" ht="12.75">
      <c r="A9" s="61" t="s">
        <v>48</v>
      </c>
      <c r="B9" s="63">
        <v>16</v>
      </c>
      <c r="C9" s="63">
        <v>15</v>
      </c>
      <c r="D9" s="63">
        <v>14</v>
      </c>
      <c r="E9" s="64">
        <f t="shared" si="0"/>
        <v>45</v>
      </c>
      <c r="F9" s="64">
        <f t="shared" si="1"/>
        <v>15</v>
      </c>
    </row>
  </sheetData>
  <sheetProtection password="C71F" sheet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8.57421875" style="1" customWidth="1"/>
    <col min="2" max="4" width="10.140625" style="1" customWidth="1"/>
    <col min="5" max="5" width="11.57421875" style="1" customWidth="1"/>
    <col min="6" max="6" width="12.421875" style="1" customWidth="1"/>
    <col min="7" max="16384" width="11.421875" style="1" customWidth="1"/>
  </cols>
  <sheetData>
    <row r="2" spans="1:6" ht="15">
      <c r="A2" s="61"/>
      <c r="B2" s="62" t="s">
        <v>58</v>
      </c>
      <c r="C2" s="62" t="s">
        <v>57</v>
      </c>
      <c r="D2" s="62" t="s">
        <v>56</v>
      </c>
      <c r="E2" s="62" t="s">
        <v>55</v>
      </c>
      <c r="F2" s="62" t="s">
        <v>42</v>
      </c>
    </row>
    <row r="3" spans="1:6" ht="12.75">
      <c r="A3" s="61" t="s">
        <v>54</v>
      </c>
      <c r="B3" s="63">
        <v>13</v>
      </c>
      <c r="C3" s="63">
        <v>12</v>
      </c>
      <c r="D3" s="63">
        <v>14</v>
      </c>
      <c r="E3" s="64">
        <f aca="true" t="shared" si="0" ref="E3:E9">SUM(B3:D3)</f>
        <v>39</v>
      </c>
      <c r="F3" s="64">
        <f aca="true" t="shared" si="1" ref="F3:F9">AVERAGE(B3:D3)</f>
        <v>13</v>
      </c>
    </row>
    <row r="4" spans="1:6" ht="12.75">
      <c r="A4" s="61" t="s">
        <v>53</v>
      </c>
      <c r="B4" s="63">
        <v>14</v>
      </c>
      <c r="C4" s="63">
        <v>13</v>
      </c>
      <c r="D4" s="63">
        <v>13</v>
      </c>
      <c r="E4" s="64">
        <f t="shared" si="0"/>
        <v>40</v>
      </c>
      <c r="F4" s="64">
        <f t="shared" si="1"/>
        <v>13.333333333333334</v>
      </c>
    </row>
    <row r="5" spans="1:6" ht="12.75">
      <c r="A5" s="61" t="s">
        <v>52</v>
      </c>
      <c r="B5" s="63">
        <v>12</v>
      </c>
      <c r="C5" s="63">
        <v>15</v>
      </c>
      <c r="D5" s="63">
        <v>11</v>
      </c>
      <c r="E5" s="64">
        <f t="shared" si="0"/>
        <v>38</v>
      </c>
      <c r="F5" s="64">
        <f t="shared" si="1"/>
        <v>12.666666666666666</v>
      </c>
    </row>
    <row r="6" spans="1:6" ht="12.75">
      <c r="A6" s="61" t="s">
        <v>51</v>
      </c>
      <c r="B6" s="63">
        <v>14</v>
      </c>
      <c r="C6" s="63">
        <v>16</v>
      </c>
      <c r="D6" s="63">
        <v>16</v>
      </c>
      <c r="E6" s="64">
        <f t="shared" si="0"/>
        <v>46</v>
      </c>
      <c r="F6" s="64">
        <f t="shared" si="1"/>
        <v>15.333333333333334</v>
      </c>
    </row>
    <row r="7" spans="1:6" ht="12.75">
      <c r="A7" s="61" t="s">
        <v>50</v>
      </c>
      <c r="B7" s="63">
        <v>15</v>
      </c>
      <c r="C7" s="63">
        <v>12</v>
      </c>
      <c r="D7" s="63">
        <v>13</v>
      </c>
      <c r="E7" s="64">
        <f t="shared" si="0"/>
        <v>40</v>
      </c>
      <c r="F7" s="64">
        <f t="shared" si="1"/>
        <v>13.333333333333334</v>
      </c>
    </row>
    <row r="8" spans="1:6" ht="12.75">
      <c r="A8" s="61" t="s">
        <v>49</v>
      </c>
      <c r="B8" s="63">
        <v>13</v>
      </c>
      <c r="C8" s="63">
        <v>12</v>
      </c>
      <c r="D8" s="63">
        <v>12</v>
      </c>
      <c r="E8" s="64">
        <f t="shared" si="0"/>
        <v>37</v>
      </c>
      <c r="F8" s="64">
        <f t="shared" si="1"/>
        <v>12.333333333333334</v>
      </c>
    </row>
    <row r="9" spans="1:6" ht="12.75">
      <c r="A9" s="61" t="s">
        <v>48</v>
      </c>
      <c r="B9" s="63">
        <v>16</v>
      </c>
      <c r="C9" s="63">
        <v>15</v>
      </c>
      <c r="D9" s="63">
        <v>14</v>
      </c>
      <c r="E9" s="64">
        <f t="shared" si="0"/>
        <v>45</v>
      </c>
      <c r="F9" s="64">
        <f t="shared" si="1"/>
        <v>15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2">
      <selection activeCell="A1" sqref="A1:IV16384"/>
    </sheetView>
  </sheetViews>
  <sheetFormatPr defaultColWidth="11.421875" defaultRowHeight="12.75"/>
  <cols>
    <col min="1" max="1" width="1.57421875" style="1" customWidth="1"/>
    <col min="2" max="2" width="23.00390625" style="1" customWidth="1"/>
    <col min="3" max="3" width="8.28125" style="1" customWidth="1"/>
    <col min="4" max="4" width="8.7109375" style="1" customWidth="1"/>
    <col min="5" max="5" width="10.7109375" style="1" customWidth="1"/>
    <col min="6" max="6" width="7.7109375" style="1" customWidth="1"/>
    <col min="7" max="7" width="10.00390625" style="1" customWidth="1"/>
    <col min="8" max="8" width="7.57421875" style="1" customWidth="1"/>
    <col min="9" max="9" width="8.140625" style="1" customWidth="1"/>
    <col min="10" max="10" width="7.7109375" style="1" customWidth="1"/>
    <col min="11" max="11" width="9.28125" style="1" customWidth="1"/>
    <col min="12" max="16384" width="11.421875" style="1" customWidth="1"/>
  </cols>
  <sheetData>
    <row r="2" ht="18" customHeight="1">
      <c r="B2" s="36" t="s">
        <v>22</v>
      </c>
    </row>
    <row r="3" spans="5:7" ht="12.75">
      <c r="E3" s="37" t="s">
        <v>21</v>
      </c>
      <c r="F3" s="37"/>
      <c r="G3" s="37"/>
    </row>
    <row r="5" spans="2:11" ht="12.75">
      <c r="B5" s="38" t="s">
        <v>0</v>
      </c>
      <c r="C5" s="39" t="s">
        <v>1</v>
      </c>
      <c r="D5" s="39" t="s">
        <v>2</v>
      </c>
      <c r="E5" s="39" t="s">
        <v>3</v>
      </c>
      <c r="F5" s="40" t="s">
        <v>4</v>
      </c>
      <c r="G5" s="41" t="s">
        <v>5</v>
      </c>
      <c r="H5" s="42"/>
      <c r="I5" s="42"/>
      <c r="J5" s="43"/>
      <c r="K5" s="44" t="s">
        <v>10</v>
      </c>
    </row>
    <row r="6" spans="2:11" ht="13.5" thickBot="1">
      <c r="B6" s="45"/>
      <c r="C6" s="46"/>
      <c r="D6" s="46"/>
      <c r="E6" s="46"/>
      <c r="F6" s="47"/>
      <c r="G6" s="48" t="s">
        <v>6</v>
      </c>
      <c r="H6" s="49" t="s">
        <v>7</v>
      </c>
      <c r="I6" s="48" t="s">
        <v>8</v>
      </c>
      <c r="J6" s="50" t="s">
        <v>9</v>
      </c>
      <c r="K6" s="51"/>
    </row>
    <row r="7" spans="2:11" ht="13.5" thickTop="1">
      <c r="B7" s="52" t="s">
        <v>11</v>
      </c>
      <c r="C7" s="26">
        <v>7</v>
      </c>
      <c r="D7" s="53">
        <v>15</v>
      </c>
      <c r="E7" s="53">
        <f>IF(D7&gt;12,3%*D7,5%*D7)</f>
        <v>0.44999999999999996</v>
      </c>
      <c r="F7" s="54">
        <f>((D7+E7)*C7)</f>
        <v>108.14999999999999</v>
      </c>
      <c r="G7" s="55">
        <f>(9%*F7)</f>
        <v>9.7335</v>
      </c>
      <c r="H7" s="54">
        <f>(13%*F7)</f>
        <v>14.0595</v>
      </c>
      <c r="I7" s="55">
        <f>(5%*F7)</f>
        <v>5.4075</v>
      </c>
      <c r="J7" s="54">
        <f>(G7+H7+I7)</f>
        <v>29.200499999999998</v>
      </c>
      <c r="K7" s="55">
        <f>(F7-J7)</f>
        <v>78.9495</v>
      </c>
    </row>
    <row r="8" spans="2:11" ht="12.75">
      <c r="B8" s="52" t="s">
        <v>12</v>
      </c>
      <c r="C8" s="26">
        <v>6</v>
      </c>
      <c r="D8" s="53">
        <v>13.5</v>
      </c>
      <c r="E8" s="53">
        <f aca="true" t="shared" si="0" ref="E8:E16">IF(D8&gt;12,3%*D8,5%*D8)</f>
        <v>0.40499999999999997</v>
      </c>
      <c r="F8" s="54">
        <f aca="true" t="shared" si="1" ref="F8:F16">((D8+E8)*C8)</f>
        <v>83.42999999999999</v>
      </c>
      <c r="G8" s="55">
        <f aca="true" t="shared" si="2" ref="G8:G16">(9%*F8)</f>
        <v>7.508699999999999</v>
      </c>
      <c r="H8" s="54">
        <f aca="true" t="shared" si="3" ref="H8:H16">(13%*F8)</f>
        <v>10.845899999999999</v>
      </c>
      <c r="I8" s="55">
        <f aca="true" t="shared" si="4" ref="I8:I16">(5%*F8)</f>
        <v>4.1715</v>
      </c>
      <c r="J8" s="54">
        <f>(G8+H8+I8)</f>
        <v>22.5261</v>
      </c>
      <c r="K8" s="55">
        <f aca="true" t="shared" si="5" ref="K8:K16">(F8-J8)</f>
        <v>60.90389999999999</v>
      </c>
    </row>
    <row r="9" spans="2:11" ht="12.75">
      <c r="B9" s="52" t="s">
        <v>13</v>
      </c>
      <c r="C9" s="26">
        <v>7</v>
      </c>
      <c r="D9" s="53">
        <v>13.5</v>
      </c>
      <c r="E9" s="53">
        <f t="shared" si="0"/>
        <v>0.40499999999999997</v>
      </c>
      <c r="F9" s="54">
        <f t="shared" si="1"/>
        <v>97.335</v>
      </c>
      <c r="G9" s="55">
        <f t="shared" si="2"/>
        <v>8.76015</v>
      </c>
      <c r="H9" s="54">
        <f t="shared" si="3"/>
        <v>12.65355</v>
      </c>
      <c r="I9" s="55">
        <f t="shared" si="4"/>
        <v>4.86675</v>
      </c>
      <c r="J9" s="54">
        <f aca="true" t="shared" si="6" ref="J9:J16">(G9+H9+I9)</f>
        <v>26.28045</v>
      </c>
      <c r="K9" s="55">
        <f t="shared" si="5"/>
        <v>71.05454999999999</v>
      </c>
    </row>
    <row r="10" spans="2:11" ht="12.75">
      <c r="B10" s="52" t="s">
        <v>14</v>
      </c>
      <c r="C10" s="26">
        <v>7</v>
      </c>
      <c r="D10" s="53">
        <v>12</v>
      </c>
      <c r="E10" s="53">
        <f t="shared" si="0"/>
        <v>0.6000000000000001</v>
      </c>
      <c r="F10" s="54">
        <f t="shared" si="1"/>
        <v>88.2</v>
      </c>
      <c r="G10" s="55">
        <f t="shared" si="2"/>
        <v>7.938</v>
      </c>
      <c r="H10" s="54">
        <f t="shared" si="3"/>
        <v>11.466000000000001</v>
      </c>
      <c r="I10" s="55">
        <f t="shared" si="4"/>
        <v>4.41</v>
      </c>
      <c r="J10" s="54">
        <f t="shared" si="6"/>
        <v>23.814</v>
      </c>
      <c r="K10" s="55">
        <f t="shared" si="5"/>
        <v>64.386</v>
      </c>
    </row>
    <row r="11" spans="2:11" ht="12.75">
      <c r="B11" s="52" t="s">
        <v>15</v>
      </c>
      <c r="C11" s="26">
        <v>7</v>
      </c>
      <c r="D11" s="53">
        <v>12</v>
      </c>
      <c r="E11" s="53">
        <f t="shared" si="0"/>
        <v>0.6000000000000001</v>
      </c>
      <c r="F11" s="54">
        <f t="shared" si="1"/>
        <v>88.2</v>
      </c>
      <c r="G11" s="55">
        <f t="shared" si="2"/>
        <v>7.938</v>
      </c>
      <c r="H11" s="54">
        <f t="shared" si="3"/>
        <v>11.466000000000001</v>
      </c>
      <c r="I11" s="55">
        <f t="shared" si="4"/>
        <v>4.41</v>
      </c>
      <c r="J11" s="54">
        <f t="shared" si="6"/>
        <v>23.814</v>
      </c>
      <c r="K11" s="55">
        <f t="shared" si="5"/>
        <v>64.386</v>
      </c>
    </row>
    <row r="12" spans="2:11" ht="12.75">
      <c r="B12" s="52" t="s">
        <v>16</v>
      </c>
      <c r="C12" s="26">
        <v>6</v>
      </c>
      <c r="D12" s="53">
        <v>12</v>
      </c>
      <c r="E12" s="53">
        <f t="shared" si="0"/>
        <v>0.6000000000000001</v>
      </c>
      <c r="F12" s="54">
        <f t="shared" si="1"/>
        <v>75.6</v>
      </c>
      <c r="G12" s="55">
        <f t="shared" si="2"/>
        <v>6.803999999999999</v>
      </c>
      <c r="H12" s="54">
        <f t="shared" si="3"/>
        <v>9.828</v>
      </c>
      <c r="I12" s="55">
        <f t="shared" si="4"/>
        <v>3.78</v>
      </c>
      <c r="J12" s="54">
        <f t="shared" si="6"/>
        <v>20.412</v>
      </c>
      <c r="K12" s="55">
        <f t="shared" si="5"/>
        <v>55.187999999999995</v>
      </c>
    </row>
    <row r="13" spans="2:11" ht="12.75">
      <c r="B13" s="52" t="s">
        <v>17</v>
      </c>
      <c r="C13" s="26">
        <v>5</v>
      </c>
      <c r="D13" s="53">
        <v>10</v>
      </c>
      <c r="E13" s="53">
        <f t="shared" si="0"/>
        <v>0.5</v>
      </c>
      <c r="F13" s="54">
        <f t="shared" si="1"/>
        <v>52.5</v>
      </c>
      <c r="G13" s="55">
        <f t="shared" si="2"/>
        <v>4.725</v>
      </c>
      <c r="H13" s="54">
        <f t="shared" si="3"/>
        <v>6.825</v>
      </c>
      <c r="I13" s="55">
        <f t="shared" si="4"/>
        <v>2.625</v>
      </c>
      <c r="J13" s="54">
        <f t="shared" si="6"/>
        <v>14.175</v>
      </c>
      <c r="K13" s="55">
        <f t="shared" si="5"/>
        <v>38.325</v>
      </c>
    </row>
    <row r="14" spans="2:11" ht="12.75">
      <c r="B14" s="52" t="s">
        <v>18</v>
      </c>
      <c r="C14" s="26">
        <v>4</v>
      </c>
      <c r="D14" s="53">
        <v>15</v>
      </c>
      <c r="E14" s="53">
        <f t="shared" si="0"/>
        <v>0.44999999999999996</v>
      </c>
      <c r="F14" s="54">
        <f t="shared" si="1"/>
        <v>61.8</v>
      </c>
      <c r="G14" s="55">
        <f t="shared" si="2"/>
        <v>5.561999999999999</v>
      </c>
      <c r="H14" s="54">
        <f t="shared" si="3"/>
        <v>8.034</v>
      </c>
      <c r="I14" s="55">
        <f t="shared" si="4"/>
        <v>3.09</v>
      </c>
      <c r="J14" s="54">
        <f t="shared" si="6"/>
        <v>16.686</v>
      </c>
      <c r="K14" s="55">
        <f t="shared" si="5"/>
        <v>45.114</v>
      </c>
    </row>
    <row r="15" spans="2:11" ht="12.75">
      <c r="B15" s="52" t="s">
        <v>19</v>
      </c>
      <c r="C15" s="26">
        <v>6</v>
      </c>
      <c r="D15" s="53">
        <v>10</v>
      </c>
      <c r="E15" s="53">
        <f t="shared" si="0"/>
        <v>0.5</v>
      </c>
      <c r="F15" s="54">
        <f t="shared" si="1"/>
        <v>63</v>
      </c>
      <c r="G15" s="55">
        <f t="shared" si="2"/>
        <v>5.67</v>
      </c>
      <c r="H15" s="54">
        <f t="shared" si="3"/>
        <v>8.19</v>
      </c>
      <c r="I15" s="55">
        <f t="shared" si="4"/>
        <v>3.1500000000000004</v>
      </c>
      <c r="J15" s="54">
        <f t="shared" si="6"/>
        <v>17.009999999999998</v>
      </c>
      <c r="K15" s="55">
        <f t="shared" si="5"/>
        <v>45.99</v>
      </c>
    </row>
    <row r="16" spans="2:11" ht="12.75">
      <c r="B16" s="56" t="s">
        <v>20</v>
      </c>
      <c r="C16" s="57">
        <v>7</v>
      </c>
      <c r="D16" s="58">
        <v>10</v>
      </c>
      <c r="E16" s="58">
        <f t="shared" si="0"/>
        <v>0.5</v>
      </c>
      <c r="F16" s="59">
        <f t="shared" si="1"/>
        <v>73.5</v>
      </c>
      <c r="G16" s="60">
        <f t="shared" si="2"/>
        <v>6.614999999999999</v>
      </c>
      <c r="H16" s="59">
        <f t="shared" si="3"/>
        <v>9.555</v>
      </c>
      <c r="I16" s="60">
        <f t="shared" si="4"/>
        <v>3.6750000000000003</v>
      </c>
      <c r="J16" s="59">
        <f t="shared" si="6"/>
        <v>19.845</v>
      </c>
      <c r="K16" s="60">
        <f t="shared" si="5"/>
        <v>53.655</v>
      </c>
    </row>
  </sheetData>
  <sheetProtection password="C71F" sheet="1"/>
  <mergeCells count="8">
    <mergeCell ref="B5:B6"/>
    <mergeCell ref="K5:K6"/>
    <mergeCell ref="G5:J5"/>
    <mergeCell ref="E3:G3"/>
    <mergeCell ref="F5:F6"/>
    <mergeCell ref="E5:E6"/>
    <mergeCell ref="D5:D6"/>
    <mergeCell ref="C5:C6"/>
  </mergeCells>
  <printOptions/>
  <pageMargins left="1.81" right="0.75" top="1" bottom="1" header="0" footer="0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2">
      <selection activeCell="A1" sqref="A1:IV16384"/>
    </sheetView>
  </sheetViews>
  <sheetFormatPr defaultColWidth="11.421875" defaultRowHeight="12.75"/>
  <cols>
    <col min="1" max="1" width="1.57421875" style="1" customWidth="1"/>
    <col min="2" max="2" width="23.00390625" style="1" customWidth="1"/>
    <col min="3" max="3" width="8.28125" style="1" customWidth="1"/>
    <col min="4" max="4" width="8.7109375" style="1" customWidth="1"/>
    <col min="5" max="5" width="10.7109375" style="1" customWidth="1"/>
    <col min="6" max="6" width="7.7109375" style="1" customWidth="1"/>
    <col min="7" max="7" width="10.00390625" style="1" customWidth="1"/>
    <col min="8" max="8" width="7.57421875" style="1" customWidth="1"/>
    <col min="9" max="9" width="8.140625" style="1" customWidth="1"/>
    <col min="10" max="10" width="7.7109375" style="1" customWidth="1"/>
    <col min="11" max="11" width="9.28125" style="1" customWidth="1"/>
    <col min="12" max="16384" width="11.421875" style="1" customWidth="1"/>
  </cols>
  <sheetData>
    <row r="2" ht="18" customHeight="1">
      <c r="B2" s="36" t="s">
        <v>22</v>
      </c>
    </row>
    <row r="3" spans="5:7" ht="12.75">
      <c r="E3" s="37" t="s">
        <v>21</v>
      </c>
      <c r="F3" s="37"/>
      <c r="G3" s="37"/>
    </row>
    <row r="5" spans="2:11" ht="12.75">
      <c r="B5" s="38" t="s">
        <v>0</v>
      </c>
      <c r="C5" s="39" t="s">
        <v>1</v>
      </c>
      <c r="D5" s="39" t="s">
        <v>2</v>
      </c>
      <c r="E5" s="39" t="s">
        <v>3</v>
      </c>
      <c r="F5" s="40" t="s">
        <v>4</v>
      </c>
      <c r="G5" s="41" t="s">
        <v>5</v>
      </c>
      <c r="H5" s="42"/>
      <c r="I5" s="42"/>
      <c r="J5" s="43"/>
      <c r="K5" s="44" t="s">
        <v>10</v>
      </c>
    </row>
    <row r="6" spans="2:11" ht="13.5" thickBot="1">
      <c r="B6" s="45"/>
      <c r="C6" s="46"/>
      <c r="D6" s="46"/>
      <c r="E6" s="46"/>
      <c r="F6" s="47"/>
      <c r="G6" s="48" t="s">
        <v>6</v>
      </c>
      <c r="H6" s="49" t="s">
        <v>7</v>
      </c>
      <c r="I6" s="48" t="s">
        <v>8</v>
      </c>
      <c r="J6" s="50" t="s">
        <v>9</v>
      </c>
      <c r="K6" s="51"/>
    </row>
    <row r="7" spans="2:11" ht="13.5" thickTop="1">
      <c r="B7" s="52" t="s">
        <v>11</v>
      </c>
      <c r="C7" s="26">
        <v>7</v>
      </c>
      <c r="D7" s="53">
        <v>15</v>
      </c>
      <c r="E7" s="53">
        <f>IF(D7&gt;12,3%*D7,5%*D7)</f>
        <v>0.44999999999999996</v>
      </c>
      <c r="F7" s="54">
        <f>((D7+E7)*C7)</f>
        <v>108.14999999999999</v>
      </c>
      <c r="G7" s="55">
        <f>(9%*F7)</f>
        <v>9.7335</v>
      </c>
      <c r="H7" s="54">
        <f>(13%*F7)</f>
        <v>14.0595</v>
      </c>
      <c r="I7" s="55">
        <f>(5%*F7)</f>
        <v>5.4075</v>
      </c>
      <c r="J7" s="54">
        <f>(G7+H7+I7)</f>
        <v>29.200499999999998</v>
      </c>
      <c r="K7" s="55">
        <f>(F7-J7)</f>
        <v>78.9495</v>
      </c>
    </row>
    <row r="8" spans="2:11" ht="12.75">
      <c r="B8" s="52" t="s">
        <v>12</v>
      </c>
      <c r="C8" s="26">
        <v>6</v>
      </c>
      <c r="D8" s="53">
        <v>13.5</v>
      </c>
      <c r="E8" s="53">
        <f aca="true" t="shared" si="0" ref="E8:E16">IF(D8&gt;12,3%*D8,5%*D8)</f>
        <v>0.40499999999999997</v>
      </c>
      <c r="F8" s="54">
        <f aca="true" t="shared" si="1" ref="F8:F16">((D8+E8)*C8)</f>
        <v>83.42999999999999</v>
      </c>
      <c r="G8" s="55">
        <f aca="true" t="shared" si="2" ref="G8:G16">(9%*F8)</f>
        <v>7.508699999999999</v>
      </c>
      <c r="H8" s="54">
        <f aca="true" t="shared" si="3" ref="H8:H16">(13%*F8)</f>
        <v>10.845899999999999</v>
      </c>
      <c r="I8" s="55">
        <f aca="true" t="shared" si="4" ref="I8:I16">(5%*F8)</f>
        <v>4.1715</v>
      </c>
      <c r="J8" s="54">
        <f>(G8+H8+I8)</f>
        <v>22.5261</v>
      </c>
      <c r="K8" s="55">
        <f aca="true" t="shared" si="5" ref="K8:K16">(F8-J8)</f>
        <v>60.90389999999999</v>
      </c>
    </row>
    <row r="9" spans="2:11" ht="12.75">
      <c r="B9" s="52" t="s">
        <v>13</v>
      </c>
      <c r="C9" s="26">
        <v>7</v>
      </c>
      <c r="D9" s="53">
        <v>13.5</v>
      </c>
      <c r="E9" s="53">
        <f t="shared" si="0"/>
        <v>0.40499999999999997</v>
      </c>
      <c r="F9" s="54">
        <f t="shared" si="1"/>
        <v>97.335</v>
      </c>
      <c r="G9" s="55">
        <f t="shared" si="2"/>
        <v>8.76015</v>
      </c>
      <c r="H9" s="54">
        <f t="shared" si="3"/>
        <v>12.65355</v>
      </c>
      <c r="I9" s="55">
        <f t="shared" si="4"/>
        <v>4.86675</v>
      </c>
      <c r="J9" s="54">
        <f aca="true" t="shared" si="6" ref="J9:J16">(G9+H9+I9)</f>
        <v>26.28045</v>
      </c>
      <c r="K9" s="55">
        <f t="shared" si="5"/>
        <v>71.05454999999999</v>
      </c>
    </row>
    <row r="10" spans="2:11" ht="12.75">
      <c r="B10" s="52" t="s">
        <v>14</v>
      </c>
      <c r="C10" s="26">
        <v>7</v>
      </c>
      <c r="D10" s="53">
        <v>12</v>
      </c>
      <c r="E10" s="53">
        <f t="shared" si="0"/>
        <v>0.6000000000000001</v>
      </c>
      <c r="F10" s="54">
        <f t="shared" si="1"/>
        <v>88.2</v>
      </c>
      <c r="G10" s="55">
        <f t="shared" si="2"/>
        <v>7.938</v>
      </c>
      <c r="H10" s="54">
        <f t="shared" si="3"/>
        <v>11.466000000000001</v>
      </c>
      <c r="I10" s="55">
        <f t="shared" si="4"/>
        <v>4.41</v>
      </c>
      <c r="J10" s="54">
        <f t="shared" si="6"/>
        <v>23.814</v>
      </c>
      <c r="K10" s="55">
        <f t="shared" si="5"/>
        <v>64.386</v>
      </c>
    </row>
    <row r="11" spans="2:11" ht="12.75">
      <c r="B11" s="52" t="s">
        <v>15</v>
      </c>
      <c r="C11" s="26">
        <v>7</v>
      </c>
      <c r="D11" s="53">
        <v>12</v>
      </c>
      <c r="E11" s="53">
        <f t="shared" si="0"/>
        <v>0.6000000000000001</v>
      </c>
      <c r="F11" s="54">
        <f t="shared" si="1"/>
        <v>88.2</v>
      </c>
      <c r="G11" s="55">
        <f t="shared" si="2"/>
        <v>7.938</v>
      </c>
      <c r="H11" s="54">
        <f t="shared" si="3"/>
        <v>11.466000000000001</v>
      </c>
      <c r="I11" s="55">
        <f t="shared" si="4"/>
        <v>4.41</v>
      </c>
      <c r="J11" s="54">
        <f t="shared" si="6"/>
        <v>23.814</v>
      </c>
      <c r="K11" s="55">
        <f t="shared" si="5"/>
        <v>64.386</v>
      </c>
    </row>
    <row r="12" spans="2:11" ht="12.75">
      <c r="B12" s="52" t="s">
        <v>16</v>
      </c>
      <c r="C12" s="26">
        <v>6</v>
      </c>
      <c r="D12" s="53">
        <v>12</v>
      </c>
      <c r="E12" s="53">
        <f t="shared" si="0"/>
        <v>0.6000000000000001</v>
      </c>
      <c r="F12" s="54">
        <f t="shared" si="1"/>
        <v>75.6</v>
      </c>
      <c r="G12" s="55">
        <f t="shared" si="2"/>
        <v>6.803999999999999</v>
      </c>
      <c r="H12" s="54">
        <f t="shared" si="3"/>
        <v>9.828</v>
      </c>
      <c r="I12" s="55">
        <f t="shared" si="4"/>
        <v>3.78</v>
      </c>
      <c r="J12" s="54">
        <f t="shared" si="6"/>
        <v>20.412</v>
      </c>
      <c r="K12" s="55">
        <f t="shared" si="5"/>
        <v>55.187999999999995</v>
      </c>
    </row>
    <row r="13" spans="2:11" ht="12.75">
      <c r="B13" s="52" t="s">
        <v>17</v>
      </c>
      <c r="C13" s="26">
        <v>5</v>
      </c>
      <c r="D13" s="53">
        <v>10</v>
      </c>
      <c r="E13" s="53">
        <f t="shared" si="0"/>
        <v>0.5</v>
      </c>
      <c r="F13" s="54">
        <f t="shared" si="1"/>
        <v>52.5</v>
      </c>
      <c r="G13" s="55">
        <f t="shared" si="2"/>
        <v>4.725</v>
      </c>
      <c r="H13" s="54">
        <f t="shared" si="3"/>
        <v>6.825</v>
      </c>
      <c r="I13" s="55">
        <f t="shared" si="4"/>
        <v>2.625</v>
      </c>
      <c r="J13" s="54">
        <f t="shared" si="6"/>
        <v>14.175</v>
      </c>
      <c r="K13" s="55">
        <f t="shared" si="5"/>
        <v>38.325</v>
      </c>
    </row>
    <row r="14" spans="2:11" ht="12.75">
      <c r="B14" s="52" t="s">
        <v>18</v>
      </c>
      <c r="C14" s="26">
        <v>4</v>
      </c>
      <c r="D14" s="53">
        <v>15</v>
      </c>
      <c r="E14" s="53">
        <f t="shared" si="0"/>
        <v>0.44999999999999996</v>
      </c>
      <c r="F14" s="54">
        <f t="shared" si="1"/>
        <v>61.8</v>
      </c>
      <c r="G14" s="55">
        <f t="shared" si="2"/>
        <v>5.561999999999999</v>
      </c>
      <c r="H14" s="54">
        <f t="shared" si="3"/>
        <v>8.034</v>
      </c>
      <c r="I14" s="55">
        <f t="shared" si="4"/>
        <v>3.09</v>
      </c>
      <c r="J14" s="54">
        <f t="shared" si="6"/>
        <v>16.686</v>
      </c>
      <c r="K14" s="55">
        <f t="shared" si="5"/>
        <v>45.114</v>
      </c>
    </row>
    <row r="15" spans="2:11" ht="12.75">
      <c r="B15" s="52" t="s">
        <v>19</v>
      </c>
      <c r="C15" s="26">
        <v>6</v>
      </c>
      <c r="D15" s="53">
        <v>10</v>
      </c>
      <c r="E15" s="53">
        <f t="shared" si="0"/>
        <v>0.5</v>
      </c>
      <c r="F15" s="54">
        <f t="shared" si="1"/>
        <v>63</v>
      </c>
      <c r="G15" s="55">
        <f t="shared" si="2"/>
        <v>5.67</v>
      </c>
      <c r="H15" s="54">
        <f t="shared" si="3"/>
        <v>8.19</v>
      </c>
      <c r="I15" s="55">
        <f t="shared" si="4"/>
        <v>3.1500000000000004</v>
      </c>
      <c r="J15" s="54">
        <f t="shared" si="6"/>
        <v>17.009999999999998</v>
      </c>
      <c r="K15" s="55">
        <f t="shared" si="5"/>
        <v>45.99</v>
      </c>
    </row>
    <row r="16" spans="2:11" ht="12.75">
      <c r="B16" s="56" t="s">
        <v>20</v>
      </c>
      <c r="C16" s="57">
        <v>7</v>
      </c>
      <c r="D16" s="58">
        <v>10</v>
      </c>
      <c r="E16" s="58">
        <f t="shared" si="0"/>
        <v>0.5</v>
      </c>
      <c r="F16" s="59">
        <f t="shared" si="1"/>
        <v>73.5</v>
      </c>
      <c r="G16" s="60">
        <f t="shared" si="2"/>
        <v>6.614999999999999</v>
      </c>
      <c r="H16" s="59">
        <f t="shared" si="3"/>
        <v>9.555</v>
      </c>
      <c r="I16" s="60">
        <f t="shared" si="4"/>
        <v>3.6750000000000003</v>
      </c>
      <c r="J16" s="59">
        <f t="shared" si="6"/>
        <v>19.845</v>
      </c>
      <c r="K16" s="60">
        <f t="shared" si="5"/>
        <v>53.655</v>
      </c>
    </row>
  </sheetData>
  <sheetProtection/>
  <mergeCells count="8">
    <mergeCell ref="K5:K6"/>
    <mergeCell ref="E3:G3"/>
    <mergeCell ref="B5:B6"/>
    <mergeCell ref="C5:C6"/>
    <mergeCell ref="D5:D6"/>
    <mergeCell ref="E5:E6"/>
    <mergeCell ref="F5:F6"/>
    <mergeCell ref="G5:J5"/>
  </mergeCells>
  <printOptions/>
  <pageMargins left="1.81" right="0.75" top="1" bottom="1" header="0" footer="0"/>
  <pageSetup horizontalDpi="120" verticalDpi="12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421875" style="1" bestFit="1" customWidth="1"/>
    <col min="2" max="2" width="12.28125" style="1" customWidth="1"/>
    <col min="3" max="3" width="10.421875" style="1" customWidth="1"/>
    <col min="4" max="4" width="11.421875" style="1" customWidth="1"/>
    <col min="5" max="5" width="11.57421875" style="1" customWidth="1"/>
    <col min="6" max="6" width="11.7109375" style="1" customWidth="1"/>
    <col min="7" max="16384" width="11.421875" style="1" customWidth="1"/>
  </cols>
  <sheetData>
    <row r="1" spans="2:4" ht="12.75">
      <c r="B1" s="2"/>
      <c r="C1" s="3"/>
      <c r="D1" s="2"/>
    </row>
    <row r="3" spans="1:6" ht="25.5">
      <c r="A3" s="4" t="s">
        <v>47</v>
      </c>
      <c r="B3" s="5" t="s">
        <v>46</v>
      </c>
      <c r="C3" s="5" t="s">
        <v>45</v>
      </c>
      <c r="D3" s="5" t="s">
        <v>44</v>
      </c>
      <c r="E3" s="5" t="s">
        <v>43</v>
      </c>
      <c r="F3" s="4" t="s">
        <v>42</v>
      </c>
    </row>
    <row r="4" spans="1:6" ht="12.75">
      <c r="A4" s="6" t="s">
        <v>41</v>
      </c>
      <c r="B4" s="7">
        <v>12</v>
      </c>
      <c r="C4" s="8">
        <v>18</v>
      </c>
      <c r="D4" s="9">
        <v>19</v>
      </c>
      <c r="E4" s="8">
        <v>9</v>
      </c>
      <c r="F4" s="10">
        <f aca="true" t="shared" si="0" ref="F4:F13">AVERAGE(B4:E4)</f>
        <v>14.5</v>
      </c>
    </row>
    <row r="5" spans="1:6" ht="12.75">
      <c r="A5" s="11" t="s">
        <v>40</v>
      </c>
      <c r="B5" s="12">
        <v>19</v>
      </c>
      <c r="C5" s="13">
        <v>18</v>
      </c>
      <c r="D5" s="14">
        <v>16</v>
      </c>
      <c r="E5" s="13">
        <v>18</v>
      </c>
      <c r="F5" s="10">
        <f t="shared" si="0"/>
        <v>17.75</v>
      </c>
    </row>
    <row r="6" spans="1:6" ht="12.75">
      <c r="A6" s="11" t="s">
        <v>39</v>
      </c>
      <c r="B6" s="12">
        <v>12</v>
      </c>
      <c r="C6" s="13">
        <v>11</v>
      </c>
      <c r="D6" s="14">
        <v>12</v>
      </c>
      <c r="E6" s="13">
        <v>13</v>
      </c>
      <c r="F6" s="10">
        <f t="shared" si="0"/>
        <v>12</v>
      </c>
    </row>
    <row r="7" spans="1:6" ht="12.75">
      <c r="A7" s="11" t="s">
        <v>38</v>
      </c>
      <c r="B7" s="12">
        <v>11</v>
      </c>
      <c r="C7" s="13">
        <v>9</v>
      </c>
      <c r="D7" s="14">
        <v>12</v>
      </c>
      <c r="E7" s="13">
        <v>8</v>
      </c>
      <c r="F7" s="10">
        <f t="shared" si="0"/>
        <v>10</v>
      </c>
    </row>
    <row r="8" spans="1:6" ht="12.75">
      <c r="A8" s="11" t="s">
        <v>37</v>
      </c>
      <c r="B8" s="12">
        <v>7</v>
      </c>
      <c r="C8" s="13">
        <v>18</v>
      </c>
      <c r="D8" s="14">
        <v>12</v>
      </c>
      <c r="E8" s="13">
        <v>16</v>
      </c>
      <c r="F8" s="10">
        <f t="shared" si="0"/>
        <v>13.25</v>
      </c>
    </row>
    <row r="9" spans="1:6" ht="12.75">
      <c r="A9" s="11" t="s">
        <v>36</v>
      </c>
      <c r="B9" s="12">
        <v>20</v>
      </c>
      <c r="C9" s="13">
        <v>19</v>
      </c>
      <c r="D9" s="14">
        <v>19</v>
      </c>
      <c r="E9" s="13">
        <v>19</v>
      </c>
      <c r="F9" s="10">
        <f t="shared" si="0"/>
        <v>19.25</v>
      </c>
    </row>
    <row r="10" spans="1:6" ht="12.75">
      <c r="A10" s="11" t="s">
        <v>35</v>
      </c>
      <c r="B10" s="12">
        <v>9</v>
      </c>
      <c r="C10" s="13">
        <v>7</v>
      </c>
      <c r="D10" s="14">
        <v>16</v>
      </c>
      <c r="E10" s="13">
        <v>8</v>
      </c>
      <c r="F10" s="10">
        <f t="shared" si="0"/>
        <v>10</v>
      </c>
    </row>
    <row r="11" spans="1:6" ht="12.75">
      <c r="A11" s="11" t="s">
        <v>34</v>
      </c>
      <c r="B11" s="12">
        <v>18</v>
      </c>
      <c r="C11" s="13">
        <v>17</v>
      </c>
      <c r="D11" s="14">
        <v>17</v>
      </c>
      <c r="E11" s="13">
        <v>17</v>
      </c>
      <c r="F11" s="10">
        <f t="shared" si="0"/>
        <v>17.25</v>
      </c>
    </row>
    <row r="12" spans="1:6" ht="12.75">
      <c r="A12" s="11" t="s">
        <v>33</v>
      </c>
      <c r="B12" s="12">
        <v>5</v>
      </c>
      <c r="C12" s="13">
        <v>12</v>
      </c>
      <c r="D12" s="14">
        <v>6</v>
      </c>
      <c r="E12" s="13">
        <v>12</v>
      </c>
      <c r="F12" s="10">
        <f t="shared" si="0"/>
        <v>8.75</v>
      </c>
    </row>
    <row r="13" spans="1:6" ht="13.5" thickBot="1">
      <c r="A13" s="15" t="s">
        <v>32</v>
      </c>
      <c r="B13" s="16">
        <v>14</v>
      </c>
      <c r="C13" s="17">
        <v>15</v>
      </c>
      <c r="D13" s="18">
        <v>12</v>
      </c>
      <c r="E13" s="17">
        <v>15</v>
      </c>
      <c r="F13" s="10">
        <f t="shared" si="0"/>
        <v>14</v>
      </c>
    </row>
    <row r="14" spans="2:6" ht="13.5" thickBot="1">
      <c r="B14" s="19"/>
      <c r="C14" s="19"/>
      <c r="D14" s="19"/>
      <c r="E14" s="19"/>
      <c r="F14" s="19"/>
    </row>
    <row r="15" spans="1:6" ht="12.75">
      <c r="A15" s="20" t="s">
        <v>31</v>
      </c>
      <c r="B15" s="21">
        <f>MAX(F4:F13)</f>
        <v>19.25</v>
      </c>
      <c r="C15" s="19"/>
      <c r="D15" s="19"/>
      <c r="E15" s="19"/>
      <c r="F15" s="19"/>
    </row>
    <row r="16" spans="1:6" ht="12.75">
      <c r="A16" s="22" t="s">
        <v>30</v>
      </c>
      <c r="B16" s="23">
        <f>MIN(F4:F13)</f>
        <v>8.75</v>
      </c>
      <c r="C16" s="19"/>
      <c r="D16" s="19"/>
      <c r="E16" s="19"/>
      <c r="F16" s="19"/>
    </row>
    <row r="17" spans="1:6" ht="12.75">
      <c r="A17" s="22" t="s">
        <v>29</v>
      </c>
      <c r="B17" s="23">
        <f>MODE(F4:F13)</f>
        <v>10</v>
      </c>
      <c r="C17" s="19"/>
      <c r="D17" s="19"/>
      <c r="E17" s="19"/>
      <c r="F17" s="19"/>
    </row>
    <row r="18" spans="1:6" ht="13.5" thickBot="1">
      <c r="A18" s="24" t="s">
        <v>28</v>
      </c>
      <c r="B18" s="25">
        <f>MEDIAN(F4:F13)</f>
        <v>13.625</v>
      </c>
      <c r="C18" s="19"/>
      <c r="D18" s="19"/>
      <c r="E18" s="19"/>
      <c r="F18" s="19"/>
    </row>
    <row r="19" spans="2:8" ht="13.5" thickBot="1">
      <c r="B19" s="19"/>
      <c r="C19" s="19"/>
      <c r="D19" s="19"/>
      <c r="E19" s="19"/>
      <c r="F19" s="19"/>
      <c r="G19" s="26"/>
      <c r="H19" s="26"/>
    </row>
    <row r="20" spans="1:8" ht="13.5" thickBot="1">
      <c r="A20" s="26"/>
      <c r="B20" s="27" t="s">
        <v>27</v>
      </c>
      <c r="C20" s="28" t="s">
        <v>26</v>
      </c>
      <c r="D20" s="19"/>
      <c r="E20" s="19" t="s">
        <v>25</v>
      </c>
      <c r="F20" s="19"/>
      <c r="G20" s="26"/>
      <c r="H20" s="26"/>
    </row>
    <row r="21" spans="1:8" ht="13.5" thickBot="1">
      <c r="A21" s="20" t="s">
        <v>24</v>
      </c>
      <c r="B21" s="29">
        <f>COUNTIF(F4:F13,"&gt;10,5")</f>
        <v>7</v>
      </c>
      <c r="C21" s="30">
        <f>B21*100/10</f>
        <v>70</v>
      </c>
      <c r="D21" s="31"/>
      <c r="E21" s="31"/>
      <c r="F21" s="19"/>
      <c r="G21" s="26"/>
      <c r="H21" s="26"/>
    </row>
    <row r="22" spans="1:6" ht="13.5" thickBot="1">
      <c r="A22" s="22" t="s">
        <v>23</v>
      </c>
      <c r="B22" s="29">
        <f>COUNTIF(F4:F13,"&lt;10,5")</f>
        <v>3</v>
      </c>
      <c r="C22" s="30">
        <f>B22*100/10</f>
        <v>30</v>
      </c>
      <c r="D22" s="31"/>
      <c r="E22" s="32">
        <f>SUM(B21:B22)</f>
        <v>10</v>
      </c>
      <c r="F22" s="19"/>
    </row>
    <row r="23" ht="12.75">
      <c r="B23" s="19"/>
    </row>
    <row r="26" ht="15.75">
      <c r="B26" s="33"/>
    </row>
    <row r="28" spans="2:3" ht="12.75">
      <c r="B28" s="34"/>
      <c r="C28" s="35"/>
    </row>
    <row r="29" spans="2:3" ht="12.75">
      <c r="B29" s="34"/>
      <c r="C29" s="35"/>
    </row>
    <row r="30" spans="2:3" ht="12.75">
      <c r="B30" s="34"/>
      <c r="C30" s="35"/>
    </row>
    <row r="31" spans="2:3" ht="12.75">
      <c r="B31" s="34"/>
      <c r="C31" s="35"/>
    </row>
    <row r="32" spans="2:3" ht="12.75">
      <c r="B32" s="34"/>
      <c r="C32" s="35"/>
    </row>
    <row r="33" spans="2:3" ht="12.75">
      <c r="B33" s="34"/>
      <c r="C33" s="35"/>
    </row>
    <row r="34" spans="2:3" ht="12.75">
      <c r="B34" s="34"/>
      <c r="C34" s="35"/>
    </row>
    <row r="35" spans="2:3" ht="12.75">
      <c r="B35" s="34"/>
      <c r="C35" s="35"/>
    </row>
    <row r="36" spans="2:3" ht="12.75">
      <c r="B36" s="34"/>
      <c r="C36" s="35"/>
    </row>
  </sheetData>
  <sheetProtection password="C71F" sheet="1"/>
  <printOptions horizontalCentered="1" verticalCentered="1"/>
  <pageMargins left="0.3937007874015748" right="0.3937007874015748" top="0.3937007874015748" bottom="0.3937007874015748" header="0" footer="0"/>
  <pageSetup orientation="landscape" paperSize="9" scale="1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0" sqref="A30"/>
    </sheetView>
  </sheetViews>
  <sheetFormatPr defaultColWidth="11.421875" defaultRowHeight="12.75"/>
  <cols>
    <col min="1" max="1" width="19.421875" style="1" bestFit="1" customWidth="1"/>
    <col min="2" max="2" width="12.28125" style="1" customWidth="1"/>
    <col min="3" max="3" width="10.421875" style="1" customWidth="1"/>
    <col min="4" max="4" width="11.421875" style="1" customWidth="1"/>
    <col min="5" max="5" width="11.57421875" style="1" customWidth="1"/>
    <col min="6" max="6" width="11.7109375" style="1" customWidth="1"/>
    <col min="7" max="16384" width="11.421875" style="1" customWidth="1"/>
  </cols>
  <sheetData>
    <row r="1" spans="2:4" ht="12.75">
      <c r="B1" s="2"/>
      <c r="C1" s="3"/>
      <c r="D1" s="2"/>
    </row>
    <row r="3" spans="1:6" ht="25.5">
      <c r="A3" s="4" t="s">
        <v>47</v>
      </c>
      <c r="B3" s="5" t="s">
        <v>46</v>
      </c>
      <c r="C3" s="5" t="s">
        <v>45</v>
      </c>
      <c r="D3" s="5" t="s">
        <v>44</v>
      </c>
      <c r="E3" s="5" t="s">
        <v>43</v>
      </c>
      <c r="F3" s="4" t="s">
        <v>42</v>
      </c>
    </row>
    <row r="4" spans="1:6" ht="12.75">
      <c r="A4" s="6" t="s">
        <v>41</v>
      </c>
      <c r="B4" s="7">
        <v>12</v>
      </c>
      <c r="C4" s="8">
        <v>18</v>
      </c>
      <c r="D4" s="9">
        <v>19</v>
      </c>
      <c r="E4" s="8">
        <v>9</v>
      </c>
      <c r="F4" s="10">
        <f aca="true" t="shared" si="0" ref="F4:F13">AVERAGE(B4:E4)</f>
        <v>14.5</v>
      </c>
    </row>
    <row r="5" spans="1:6" ht="12.75">
      <c r="A5" s="11" t="s">
        <v>40</v>
      </c>
      <c r="B5" s="12">
        <v>19</v>
      </c>
      <c r="C5" s="13">
        <v>18</v>
      </c>
      <c r="D5" s="14">
        <v>16</v>
      </c>
      <c r="E5" s="13">
        <v>18</v>
      </c>
      <c r="F5" s="10">
        <f t="shared" si="0"/>
        <v>17.75</v>
      </c>
    </row>
    <row r="6" spans="1:6" ht="12.75">
      <c r="A6" s="11" t="s">
        <v>39</v>
      </c>
      <c r="B6" s="12">
        <v>12</v>
      </c>
      <c r="C6" s="13">
        <v>11</v>
      </c>
      <c r="D6" s="14">
        <v>12</v>
      </c>
      <c r="E6" s="13">
        <v>13</v>
      </c>
      <c r="F6" s="10">
        <f t="shared" si="0"/>
        <v>12</v>
      </c>
    </row>
    <row r="7" spans="1:6" ht="12.75">
      <c r="A7" s="11" t="s">
        <v>38</v>
      </c>
      <c r="B7" s="12">
        <v>11</v>
      </c>
      <c r="C7" s="13">
        <v>9</v>
      </c>
      <c r="D7" s="14">
        <v>12</v>
      </c>
      <c r="E7" s="13">
        <v>8</v>
      </c>
      <c r="F7" s="10">
        <f t="shared" si="0"/>
        <v>10</v>
      </c>
    </row>
    <row r="8" spans="1:6" ht="12.75">
      <c r="A8" s="11" t="s">
        <v>37</v>
      </c>
      <c r="B8" s="12">
        <v>7</v>
      </c>
      <c r="C8" s="13">
        <v>18</v>
      </c>
      <c r="D8" s="14">
        <v>12</v>
      </c>
      <c r="E8" s="13">
        <v>16</v>
      </c>
      <c r="F8" s="10">
        <f t="shared" si="0"/>
        <v>13.25</v>
      </c>
    </row>
    <row r="9" spans="1:6" ht="12.75">
      <c r="A9" s="11" t="s">
        <v>36</v>
      </c>
      <c r="B9" s="12">
        <v>20</v>
      </c>
      <c r="C9" s="13">
        <v>19</v>
      </c>
      <c r="D9" s="14">
        <v>19</v>
      </c>
      <c r="E9" s="13">
        <v>19</v>
      </c>
      <c r="F9" s="10">
        <f t="shared" si="0"/>
        <v>19.25</v>
      </c>
    </row>
    <row r="10" spans="1:6" ht="12.75">
      <c r="A10" s="11" t="s">
        <v>35</v>
      </c>
      <c r="B10" s="12">
        <v>9</v>
      </c>
      <c r="C10" s="13">
        <v>7</v>
      </c>
      <c r="D10" s="14">
        <v>16</v>
      </c>
      <c r="E10" s="13">
        <v>8</v>
      </c>
      <c r="F10" s="10">
        <f t="shared" si="0"/>
        <v>10</v>
      </c>
    </row>
    <row r="11" spans="1:6" ht="12.75">
      <c r="A11" s="11" t="s">
        <v>34</v>
      </c>
      <c r="B11" s="12">
        <v>18</v>
      </c>
      <c r="C11" s="13">
        <v>17</v>
      </c>
      <c r="D11" s="14">
        <v>17</v>
      </c>
      <c r="E11" s="13">
        <v>17</v>
      </c>
      <c r="F11" s="10">
        <f t="shared" si="0"/>
        <v>17.25</v>
      </c>
    </row>
    <row r="12" spans="1:6" ht="12.75">
      <c r="A12" s="11" t="s">
        <v>33</v>
      </c>
      <c r="B12" s="12">
        <v>5</v>
      </c>
      <c r="C12" s="13">
        <v>12</v>
      </c>
      <c r="D12" s="14">
        <v>6</v>
      </c>
      <c r="E12" s="13">
        <v>12</v>
      </c>
      <c r="F12" s="10">
        <f t="shared" si="0"/>
        <v>8.75</v>
      </c>
    </row>
    <row r="13" spans="1:6" ht="13.5" thickBot="1">
      <c r="A13" s="15" t="s">
        <v>32</v>
      </c>
      <c r="B13" s="16">
        <v>14</v>
      </c>
      <c r="C13" s="17">
        <v>15</v>
      </c>
      <c r="D13" s="18">
        <v>12</v>
      </c>
      <c r="E13" s="17">
        <v>15</v>
      </c>
      <c r="F13" s="10">
        <f t="shared" si="0"/>
        <v>14</v>
      </c>
    </row>
    <row r="14" spans="2:6" ht="13.5" thickBot="1">
      <c r="B14" s="19"/>
      <c r="C14" s="19"/>
      <c r="D14" s="19"/>
      <c r="E14" s="19"/>
      <c r="F14" s="19"/>
    </row>
    <row r="15" spans="1:6" ht="12.75">
      <c r="A15" s="20" t="s">
        <v>31</v>
      </c>
      <c r="B15" s="21">
        <f>MAX(F4:F13)</f>
        <v>19.25</v>
      </c>
      <c r="C15" s="19"/>
      <c r="D15" s="19"/>
      <c r="E15" s="19"/>
      <c r="F15" s="19"/>
    </row>
    <row r="16" spans="1:6" ht="12.75">
      <c r="A16" s="22" t="s">
        <v>30</v>
      </c>
      <c r="B16" s="23">
        <f>MIN(F4:F13)</f>
        <v>8.75</v>
      </c>
      <c r="C16" s="19"/>
      <c r="D16" s="19"/>
      <c r="E16" s="19"/>
      <c r="F16" s="19"/>
    </row>
    <row r="17" spans="1:6" ht="12.75">
      <c r="A17" s="22" t="s">
        <v>29</v>
      </c>
      <c r="B17" s="23">
        <f>MODE(F4:F13)</f>
        <v>10</v>
      </c>
      <c r="C17" s="19"/>
      <c r="D17" s="19"/>
      <c r="E17" s="19"/>
      <c r="F17" s="19"/>
    </row>
    <row r="18" spans="1:6" ht="13.5" thickBot="1">
      <c r="A18" s="24" t="s">
        <v>28</v>
      </c>
      <c r="B18" s="25">
        <f>MEDIAN(F4:F13)</f>
        <v>13.625</v>
      </c>
      <c r="C18" s="19"/>
      <c r="D18" s="19"/>
      <c r="E18" s="19"/>
      <c r="F18" s="19"/>
    </row>
    <row r="19" spans="2:8" ht="13.5" thickBot="1">
      <c r="B19" s="19"/>
      <c r="C19" s="19"/>
      <c r="D19" s="19"/>
      <c r="E19" s="19"/>
      <c r="F19" s="19"/>
      <c r="G19" s="26"/>
      <c r="H19" s="26"/>
    </row>
    <row r="20" spans="1:8" ht="13.5" thickBot="1">
      <c r="A20" s="26"/>
      <c r="B20" s="27" t="s">
        <v>27</v>
      </c>
      <c r="C20" s="28" t="s">
        <v>26</v>
      </c>
      <c r="D20" s="19"/>
      <c r="E20" s="19" t="s">
        <v>25</v>
      </c>
      <c r="F20" s="19"/>
      <c r="G20" s="26"/>
      <c r="H20" s="26"/>
    </row>
    <row r="21" spans="1:8" ht="13.5" thickBot="1">
      <c r="A21" s="20" t="s">
        <v>24</v>
      </c>
      <c r="B21" s="29">
        <f>COUNTIF(F4:F13,"&gt;10,5")</f>
        <v>7</v>
      </c>
      <c r="C21" s="30">
        <f>B21*100/10</f>
        <v>70</v>
      </c>
      <c r="D21" s="31"/>
      <c r="E21" s="31"/>
      <c r="F21" s="19"/>
      <c r="G21" s="26"/>
      <c r="H21" s="26"/>
    </row>
    <row r="22" spans="1:6" ht="13.5" thickBot="1">
      <c r="A22" s="22" t="s">
        <v>23</v>
      </c>
      <c r="B22" s="29">
        <f>COUNTIF(F4:F13,"&lt;10,5")</f>
        <v>3</v>
      </c>
      <c r="C22" s="30">
        <f>B22*100/10</f>
        <v>30</v>
      </c>
      <c r="D22" s="31"/>
      <c r="E22" s="32">
        <f>SUM(B21:B22)</f>
        <v>10</v>
      </c>
      <c r="F22" s="19"/>
    </row>
    <row r="23" ht="12.75">
      <c r="B23" s="19"/>
    </row>
    <row r="26" ht="15.75">
      <c r="B26" s="33"/>
    </row>
    <row r="28" spans="2:3" ht="12.75">
      <c r="B28" s="34"/>
      <c r="C28" s="35"/>
    </row>
    <row r="29" spans="2:3" ht="12.75">
      <c r="B29" s="34"/>
      <c r="C29" s="35"/>
    </row>
    <row r="30" spans="2:3" ht="12.75">
      <c r="B30" s="34"/>
      <c r="C30" s="35"/>
    </row>
    <row r="31" spans="2:3" ht="12.75">
      <c r="B31" s="34"/>
      <c r="C31" s="35"/>
    </row>
    <row r="32" spans="2:3" ht="12.75">
      <c r="B32" s="34"/>
      <c r="C32" s="35"/>
    </row>
    <row r="33" spans="2:3" ht="12.75">
      <c r="B33" s="34"/>
      <c r="C33" s="35"/>
    </row>
    <row r="34" spans="2:3" ht="12.75">
      <c r="B34" s="34"/>
      <c r="C34" s="35"/>
    </row>
    <row r="35" spans="2:3" ht="12.75">
      <c r="B35" s="34"/>
      <c r="C35" s="35"/>
    </row>
    <row r="36" spans="2:3" ht="12.75">
      <c r="B36" s="34"/>
      <c r="C36" s="35"/>
    </row>
  </sheetData>
  <sheetProtection/>
  <printOptions horizontalCentered="1" verticalCentered="1"/>
  <pageMargins left="0.3937007874015748" right="0.3937007874015748" top="0.3937007874015748" bottom="0.3937007874015748" header="0" footer="0"/>
  <pageSetup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Auser</dc:creator>
  <cp:keywords/>
  <dc:description/>
  <cp:lastModifiedBy>Leonora</cp:lastModifiedBy>
  <cp:lastPrinted>2004-01-13T00:27:26Z</cp:lastPrinted>
  <dcterms:created xsi:type="dcterms:W3CDTF">2004-01-12T23:56:50Z</dcterms:created>
  <dcterms:modified xsi:type="dcterms:W3CDTF">2012-02-28T13:10:56Z</dcterms:modified>
  <cp:category/>
  <cp:version/>
  <cp:contentType/>
  <cp:contentStatus/>
</cp:coreProperties>
</file>