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<sst xmlns="http://schemas.openxmlformats.org/spreadsheetml/2006/main" count="90" uniqueCount="82">
  <si>
    <t>Alpheius Global Enterprises</t>
  </si>
  <si>
    <t>Weekly payroll</t>
  </si>
  <si>
    <t xml:space="preserve">First Name </t>
  </si>
  <si>
    <r>
      <t>Last Name</t>
    </r>
    <r>
      <rPr>
        <sz val="10"/>
        <rFont val="Arial"/>
        <family val="0"/>
      </rPr>
      <t xml:space="preserve"> </t>
    </r>
  </si>
  <si>
    <t>Hours</t>
  </si>
  <si>
    <t>Rate</t>
  </si>
  <si>
    <t>Gross Pay</t>
  </si>
  <si>
    <t xml:space="preserve">Angelo </t>
  </si>
  <si>
    <t>Riley</t>
  </si>
  <si>
    <t>Celeste</t>
  </si>
  <si>
    <t>Alex</t>
  </si>
  <si>
    <t>Tammy</t>
  </si>
  <si>
    <t>Ishara</t>
  </si>
  <si>
    <t>Totals</t>
  </si>
  <si>
    <t>Marcuzzo</t>
  </si>
  <si>
    <t>Griffin</t>
  </si>
  <si>
    <t>O Conner</t>
  </si>
  <si>
    <t>Barnard</t>
  </si>
  <si>
    <t>Huber</t>
  </si>
  <si>
    <t>Tringali</t>
  </si>
  <si>
    <t>Department:Communications</t>
  </si>
  <si>
    <t>Expenditures Budget</t>
  </si>
  <si>
    <t>Expense type</t>
  </si>
  <si>
    <r>
      <t xml:space="preserve">        </t>
    </r>
    <r>
      <rPr>
        <b/>
        <sz val="10"/>
        <rFont val="Arial"/>
        <family val="2"/>
      </rPr>
      <t>Qtr1</t>
    </r>
  </si>
  <si>
    <r>
      <t xml:space="preserve">        </t>
    </r>
    <r>
      <rPr>
        <b/>
        <sz val="10"/>
        <rFont val="Arial"/>
        <family val="2"/>
      </rPr>
      <t>Qtr2</t>
    </r>
  </si>
  <si>
    <r>
      <t xml:space="preserve">  </t>
    </r>
    <r>
      <rPr>
        <b/>
        <sz val="10"/>
        <rFont val="Arial"/>
        <family val="2"/>
      </rPr>
      <t xml:space="preserve">       Qtr3</t>
    </r>
  </si>
  <si>
    <r>
      <t xml:space="preserve">       </t>
    </r>
    <r>
      <rPr>
        <b/>
        <sz val="10"/>
        <rFont val="Arial"/>
        <family val="2"/>
      </rPr>
      <t xml:space="preserve"> Qtr4</t>
    </r>
  </si>
  <si>
    <r>
      <t xml:space="preserve">     </t>
    </r>
    <r>
      <rPr>
        <b/>
        <sz val="10"/>
        <rFont val="Arial"/>
        <family val="2"/>
      </rPr>
      <t>Total</t>
    </r>
  </si>
  <si>
    <r>
      <t xml:space="preserve">       </t>
    </r>
    <r>
      <rPr>
        <b/>
        <sz val="10"/>
        <rFont val="Arial"/>
        <family val="2"/>
      </rPr>
      <t xml:space="preserve"> Qtr1</t>
    </r>
  </si>
  <si>
    <r>
      <t xml:space="preserve">       </t>
    </r>
    <r>
      <rPr>
        <b/>
        <sz val="10"/>
        <rFont val="Arial"/>
        <family val="2"/>
      </rPr>
      <t xml:space="preserve"> Qtr3</t>
    </r>
  </si>
  <si>
    <r>
      <t xml:space="preserve">       </t>
    </r>
    <r>
      <rPr>
        <b/>
        <sz val="10"/>
        <rFont val="Arial"/>
        <family val="2"/>
      </rPr>
      <t xml:space="preserve"> Total</t>
    </r>
  </si>
  <si>
    <t>Wages</t>
  </si>
  <si>
    <t>Raw Materials</t>
  </si>
  <si>
    <t>Frieght</t>
  </si>
  <si>
    <t>Direct Costs</t>
  </si>
  <si>
    <t>Telephones</t>
  </si>
  <si>
    <t>postage</t>
  </si>
  <si>
    <t>Stationary</t>
  </si>
  <si>
    <t>Motor Vehicles</t>
  </si>
  <si>
    <t>Entertaiment</t>
  </si>
  <si>
    <t>Overheads</t>
  </si>
  <si>
    <t>Total</t>
  </si>
  <si>
    <t>Revenue Takings Last 12 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</si>
  <si>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</si>
  <si>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</si>
  <si>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</si>
  <si>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</si>
  <si>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</si>
  <si>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</si>
  <si>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</si>
  <si>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</si>
  <si>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</si>
  <si>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</si>
  <si>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</si>
  <si>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</si>
  <si>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1st Quarter</t>
  </si>
  <si>
    <t>2nd Quarter</t>
  </si>
  <si>
    <t>3rd Quarter</t>
  </si>
  <si>
    <t>4th Quarter</t>
  </si>
  <si>
    <t>Monthly</t>
  </si>
  <si>
    <t>Average</t>
  </si>
  <si>
    <t>Maximum</t>
  </si>
  <si>
    <t>Minimum</t>
  </si>
  <si>
    <t>Quarterly</t>
  </si>
  <si>
    <t>Auckland</t>
  </si>
  <si>
    <t>Dublin</t>
  </si>
  <si>
    <t>Melbourne</t>
  </si>
  <si>
    <t>New York</t>
  </si>
  <si>
    <t>Labour Estimates</t>
  </si>
  <si>
    <t>Construction</t>
  </si>
  <si>
    <t>ENGINEERS</t>
  </si>
  <si>
    <t>SUPERVISORS</t>
  </si>
  <si>
    <t>BRICKLAYERS</t>
  </si>
  <si>
    <t>CARPENTERS</t>
  </si>
  <si>
    <t>LABOURERS</t>
  </si>
  <si>
    <t>JAN</t>
  </si>
  <si>
    <t>FEB</t>
  </si>
  <si>
    <t>MAR</t>
  </si>
  <si>
    <t>APR</t>
  </si>
  <si>
    <t>MAY</t>
  </si>
  <si>
    <t>JUN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</si>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</sst>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Labour Estimates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Sheet4!$A$6:$A$10</c:f>
              <c:strCache/>
            </c:strRef>
          </c:cat>
          <c:val>
            <c:numRef>
              <c:f>Sheet4!$H$6:$H$10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14</xdr:row>
      <xdr:rowOff>47625</xdr:rowOff>
    </xdr:from>
    <xdr:to>
      <xdr:col>8</xdr:col>
      <xdr:colOff>161925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695325" y="2352675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18" sqref="C18"/>
    </sheetView>
  </sheetViews>
  <sheetFormatPr defaultColWidth="9.140625" defaultRowHeight="12.75"/>
  <cols>
    <col min="1" max="1" width="12.57421875" style="0" customWidth="1"/>
    <col min="2" max="2" width="10.7109375" style="0" customWidth="1"/>
    <col min="5" max="5" width="10.00390625" style="0" bestFit="1" customWidth="1"/>
  </cols>
  <sheetData>
    <row r="1" spans="1:2" ht="18">
      <c r="A1" s="1" t="s">
        <v>0</v>
      </c>
      <c r="B1" s="1"/>
    </row>
    <row r="2" spans="1:3" ht="18">
      <c r="A2" s="5" t="s">
        <v>1</v>
      </c>
      <c r="B2" s="1"/>
      <c r="C2" s="2"/>
    </row>
    <row r="3" spans="1:3" ht="15.75">
      <c r="A3" s="5" t="s">
        <v>20</v>
      </c>
      <c r="B3" s="2"/>
      <c r="C3" s="2"/>
    </row>
    <row r="7" spans="1:5" ht="12.75">
      <c r="A7" s="2" t="s">
        <v>2</v>
      </c>
      <c r="B7" s="2" t="s">
        <v>3</v>
      </c>
      <c r="C7" s="4" t="s">
        <v>4</v>
      </c>
      <c r="D7" s="4" t="s">
        <v>5</v>
      </c>
      <c r="E7" s="2" t="s">
        <v>6</v>
      </c>
    </row>
    <row r="8" spans="1:5" ht="12.75">
      <c r="A8" t="s">
        <v>7</v>
      </c>
      <c r="B8" t="s">
        <v>14</v>
      </c>
      <c r="C8">
        <v>43</v>
      </c>
      <c r="D8" s="3">
        <v>35.6</v>
      </c>
      <c r="E8" s="3">
        <f aca="true" t="shared" si="0" ref="E8:E13">C8*D8</f>
        <v>1530.8</v>
      </c>
    </row>
    <row r="9" spans="1:5" ht="12.75">
      <c r="A9" t="s">
        <v>8</v>
      </c>
      <c r="B9" t="s">
        <v>15</v>
      </c>
      <c r="C9">
        <v>35</v>
      </c>
      <c r="D9" s="3">
        <v>32.1</v>
      </c>
      <c r="E9" s="3">
        <f t="shared" si="0"/>
        <v>1123.5</v>
      </c>
    </row>
    <row r="10" spans="1:5" ht="12.75">
      <c r="A10" t="s">
        <v>9</v>
      </c>
      <c r="B10" t="s">
        <v>16</v>
      </c>
      <c r="C10">
        <v>28</v>
      </c>
      <c r="D10" s="3">
        <v>12.5</v>
      </c>
      <c r="E10" s="3">
        <f t="shared" si="0"/>
        <v>350</v>
      </c>
    </row>
    <row r="11" spans="1:5" ht="12.75">
      <c r="A11" t="s">
        <v>10</v>
      </c>
      <c r="B11" t="s">
        <v>17</v>
      </c>
      <c r="C11">
        <v>15.5</v>
      </c>
      <c r="D11" s="3">
        <v>32.4</v>
      </c>
      <c r="E11" s="3">
        <f t="shared" si="0"/>
        <v>502.2</v>
      </c>
    </row>
    <row r="12" spans="1:5" ht="12.75">
      <c r="A12" t="s">
        <v>11</v>
      </c>
      <c r="B12" t="s">
        <v>18</v>
      </c>
      <c r="C12">
        <v>22.5</v>
      </c>
      <c r="D12" s="3">
        <v>10.25</v>
      </c>
      <c r="E12" s="3">
        <f t="shared" si="0"/>
        <v>230.625</v>
      </c>
    </row>
    <row r="13" spans="1:5" ht="12.75">
      <c r="A13" t="s">
        <v>12</v>
      </c>
      <c r="B13" t="s">
        <v>19</v>
      </c>
      <c r="C13">
        <v>40</v>
      </c>
      <c r="D13" s="3">
        <v>10.25</v>
      </c>
      <c r="E13" s="3">
        <f t="shared" si="0"/>
        <v>410</v>
      </c>
    </row>
    <row r="14" spans="4:5" ht="12.75">
      <c r="D14" s="3"/>
      <c r="E14" s="3"/>
    </row>
    <row r="15" spans="1:5" ht="12.75">
      <c r="A15" s="2" t="s">
        <v>13</v>
      </c>
      <c r="C15">
        <f>SUM(C8:C14)</f>
        <v>184</v>
      </c>
      <c r="D15" s="3">
        <f>SUM(D8:D14)</f>
        <v>133.1</v>
      </c>
      <c r="E15" s="3">
        <f>SUM(E8:E14)</f>
        <v>4147.125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M15" sqref="M15"/>
    </sheetView>
  </sheetViews>
  <sheetFormatPr defaultColWidth="9.140625" defaultRowHeight="12.75"/>
  <cols>
    <col min="1" max="1" width="13.7109375" style="0" customWidth="1"/>
  </cols>
  <sheetData>
    <row r="1" ht="15.75">
      <c r="A1" s="5" t="s">
        <v>21</v>
      </c>
    </row>
    <row r="3" spans="1:10" ht="12.75">
      <c r="A3" s="6" t="s">
        <v>22</v>
      </c>
      <c r="B3" s="7"/>
      <c r="C3" s="7"/>
      <c r="D3" s="7">
        <v>1998</v>
      </c>
      <c r="E3" s="7"/>
      <c r="F3" s="7"/>
      <c r="G3" s="7"/>
      <c r="H3" s="7"/>
      <c r="I3" s="7">
        <v>1999</v>
      </c>
      <c r="J3" s="7"/>
    </row>
    <row r="4" spans="1:11" ht="12.75">
      <c r="A4" s="7"/>
      <c r="B4" s="7" t="s">
        <v>23</v>
      </c>
      <c r="C4" s="7" t="s">
        <v>24</v>
      </c>
      <c r="D4" s="7" t="s">
        <v>25</v>
      </c>
      <c r="E4" s="7" t="s">
        <v>26</v>
      </c>
      <c r="F4" s="7" t="s">
        <v>27</v>
      </c>
      <c r="G4" s="7" t="s">
        <v>28</v>
      </c>
      <c r="H4" s="7" t="s">
        <v>24</v>
      </c>
      <c r="I4" s="7" t="s">
        <v>29</v>
      </c>
      <c r="J4" s="7" t="s">
        <v>26</v>
      </c>
      <c r="K4" s="7" t="s">
        <v>30</v>
      </c>
    </row>
    <row r="6" spans="1:11" ht="12.75">
      <c r="A6" t="s">
        <v>31</v>
      </c>
      <c r="B6">
        <v>2.344</v>
      </c>
      <c r="C6">
        <v>2.455</v>
      </c>
      <c r="D6">
        <v>2.111</v>
      </c>
      <c r="E6">
        <v>2.334</v>
      </c>
      <c r="F6">
        <f>SUM(B6:E6)</f>
        <v>9.244</v>
      </c>
      <c r="G6">
        <v>2.334</v>
      </c>
      <c r="H6">
        <v>2.112</v>
      </c>
      <c r="I6">
        <f>SUM(G6:H6)</f>
        <v>4.446</v>
      </c>
      <c r="J6">
        <v>3.222</v>
      </c>
      <c r="K6">
        <f>SUM(G6:J6)</f>
        <v>12.113999999999999</v>
      </c>
    </row>
    <row r="7" spans="1:11" ht="12.75">
      <c r="A7" t="s">
        <v>32</v>
      </c>
      <c r="B7">
        <v>12.789</v>
      </c>
      <c r="C7">
        <v>23.112</v>
      </c>
      <c r="D7">
        <v>23.444</v>
      </c>
      <c r="E7">
        <v>23.321</v>
      </c>
      <c r="F7">
        <f>SUM(B7:E7)</f>
        <v>82.666</v>
      </c>
      <c r="G7">
        <v>5.433</v>
      </c>
      <c r="H7">
        <v>32.221</v>
      </c>
      <c r="I7">
        <v>23.334</v>
      </c>
      <c r="J7">
        <v>42.444</v>
      </c>
      <c r="K7">
        <f>SUM(G7:J7)</f>
        <v>103.432</v>
      </c>
    </row>
    <row r="8" spans="1:11" ht="12.75">
      <c r="A8" t="s">
        <v>33</v>
      </c>
      <c r="B8">
        <v>234</v>
      </c>
      <c r="C8">
        <v>433</v>
      </c>
      <c r="D8">
        <v>233</v>
      </c>
      <c r="E8">
        <v>122</v>
      </c>
      <c r="F8">
        <f>SUM(F6:F7)</f>
        <v>91.91</v>
      </c>
      <c r="G8">
        <v>54</v>
      </c>
      <c r="H8">
        <v>3.444</v>
      </c>
      <c r="I8">
        <v>322</v>
      </c>
      <c r="J8">
        <v>1.222</v>
      </c>
      <c r="K8">
        <f>SUM(K6:K7)</f>
        <v>115.546</v>
      </c>
    </row>
    <row r="10" spans="1:11" ht="15">
      <c r="A10" s="8" t="s">
        <v>34</v>
      </c>
      <c r="B10">
        <f>SUM(B6:B9)</f>
        <v>249.133</v>
      </c>
      <c r="C10">
        <f>SUM(C6:C9)</f>
        <v>458.567</v>
      </c>
      <c r="D10">
        <f>SUM(D6:D9)</f>
        <v>258.555</v>
      </c>
      <c r="E10">
        <f>SUM(E6:E9)</f>
        <v>147.655</v>
      </c>
      <c r="F10">
        <f>SUM(F8)</f>
        <v>91.91</v>
      </c>
      <c r="G10">
        <f>SUM(G6:G9)</f>
        <v>61.766999999999996</v>
      </c>
      <c r="H10">
        <f>SUM(H6:H9)</f>
        <v>37.777</v>
      </c>
      <c r="I10">
        <f>SUM(G10:H10)</f>
        <v>99.544</v>
      </c>
      <c r="J10">
        <f>SUM(J6:J9)</f>
        <v>46.888000000000005</v>
      </c>
      <c r="K10">
        <f>SUM(K8)</f>
        <v>115.546</v>
      </c>
    </row>
    <row r="12" spans="1:11" ht="12.75">
      <c r="A12" t="s">
        <v>35</v>
      </c>
      <c r="B12">
        <v>456</v>
      </c>
      <c r="C12">
        <v>544</v>
      </c>
      <c r="D12">
        <v>443</v>
      </c>
      <c r="E12">
        <v>322</v>
      </c>
      <c r="F12">
        <f>SUM(B12:E12)</f>
        <v>1765</v>
      </c>
      <c r="G12">
        <v>223</v>
      </c>
      <c r="H12">
        <v>233</v>
      </c>
      <c r="I12">
        <v>235</v>
      </c>
      <c r="J12">
        <v>655</v>
      </c>
      <c r="K12">
        <f>SUM(G12:J12)</f>
        <v>1346</v>
      </c>
    </row>
    <row r="13" spans="1:11" ht="12.75">
      <c r="A13" t="s">
        <v>36</v>
      </c>
      <c r="B13">
        <v>123</v>
      </c>
      <c r="C13">
        <v>222</v>
      </c>
      <c r="D13">
        <v>112</v>
      </c>
      <c r="E13">
        <v>211</v>
      </c>
      <c r="F13">
        <f>SUM(B13:E13)</f>
        <v>668</v>
      </c>
      <c r="G13">
        <v>233</v>
      </c>
      <c r="H13">
        <v>322</v>
      </c>
      <c r="I13">
        <v>122</v>
      </c>
      <c r="J13">
        <v>809</v>
      </c>
      <c r="K13">
        <f>SUM(G13:J13)</f>
        <v>1486</v>
      </c>
    </row>
    <row r="14" spans="1:11" ht="12.75">
      <c r="A14" t="s">
        <v>37</v>
      </c>
      <c r="B14">
        <v>56</v>
      </c>
      <c r="C14">
        <v>78</v>
      </c>
      <c r="D14">
        <v>34</v>
      </c>
      <c r="E14">
        <v>56</v>
      </c>
      <c r="F14">
        <f>SUM(F12:F13)</f>
        <v>2433</v>
      </c>
      <c r="G14">
        <v>45</v>
      </c>
      <c r="H14">
        <v>34</v>
      </c>
      <c r="I14">
        <v>44</v>
      </c>
      <c r="J14">
        <v>32</v>
      </c>
      <c r="K14">
        <f>SUM(G14:J14)</f>
        <v>155</v>
      </c>
    </row>
    <row r="15" spans="1:11" ht="12.75">
      <c r="A15" t="s">
        <v>38</v>
      </c>
      <c r="B15">
        <v>876</v>
      </c>
      <c r="C15">
        <v>665</v>
      </c>
      <c r="D15">
        <v>7666</v>
      </c>
      <c r="E15">
        <v>655</v>
      </c>
      <c r="F15">
        <f>SUM(B15:E15)</f>
        <v>9862</v>
      </c>
      <c r="G15">
        <v>556</v>
      </c>
      <c r="H15">
        <v>554</v>
      </c>
      <c r="I15">
        <v>433</v>
      </c>
      <c r="J15">
        <v>566</v>
      </c>
      <c r="K15">
        <f>SUM(G15:J15)</f>
        <v>2109</v>
      </c>
    </row>
    <row r="16" spans="1:11" ht="12.75">
      <c r="A16" t="s">
        <v>39</v>
      </c>
      <c r="B16">
        <v>344</v>
      </c>
      <c r="C16">
        <v>544</v>
      </c>
      <c r="D16">
        <v>555</v>
      </c>
      <c r="E16">
        <v>444</v>
      </c>
      <c r="F16">
        <f>SUM(B16:E16)</f>
        <v>1887</v>
      </c>
      <c r="G16">
        <v>445</v>
      </c>
      <c r="H16">
        <v>445</v>
      </c>
      <c r="I16">
        <v>455</v>
      </c>
      <c r="J16">
        <v>444</v>
      </c>
      <c r="K16">
        <f>SUM(G16:J16)</f>
        <v>1789</v>
      </c>
    </row>
    <row r="18" spans="1:11" ht="12.75">
      <c r="A18" s="2" t="s">
        <v>40</v>
      </c>
      <c r="B18">
        <f>SUM(B12:B17)</f>
        <v>1855</v>
      </c>
      <c r="C18">
        <f>SUM(C12:C17)</f>
        <v>2053</v>
      </c>
      <c r="D18">
        <f>SUM(D12:D17)</f>
        <v>8810</v>
      </c>
      <c r="E18">
        <f>SUM(E12:E17)</f>
        <v>1688</v>
      </c>
      <c r="F18">
        <f>SUM(F15:F17)</f>
        <v>11749</v>
      </c>
      <c r="G18">
        <f>SUM(G12:G17)</f>
        <v>1502</v>
      </c>
      <c r="H18">
        <f>SUM(H12:H17)</f>
        <v>1588</v>
      </c>
      <c r="I18">
        <f>SUM(I12:I17)</f>
        <v>1289</v>
      </c>
      <c r="J18">
        <f>SUM(J12:J17)</f>
        <v>2506</v>
      </c>
      <c r="K18">
        <f>SUM(K12:K17)</f>
        <v>6885</v>
      </c>
    </row>
    <row r="20" spans="1:11" ht="12.75">
      <c r="A20" s="2" t="s">
        <v>41</v>
      </c>
      <c r="B20">
        <f>B10+B18+SUM(B12:B19)</f>
        <v>5814.133</v>
      </c>
      <c r="C20">
        <f>C10+C18+SUM(B20)</f>
        <v>8325.7</v>
      </c>
      <c r="D20">
        <f>D10+D18+SUM(B20:C20)</f>
        <v>23208.388</v>
      </c>
      <c r="E20">
        <f>E10+E18+SUM(B20:D20)</f>
        <v>39183.876</v>
      </c>
      <c r="F20">
        <f>F18+F10+SUM(B20:E20)</f>
        <v>88373.007</v>
      </c>
      <c r="G20">
        <f>G10+G18+SUM(B20:F20)</f>
        <v>166468.87099999998</v>
      </c>
      <c r="H20">
        <f>H10+H18+SUM(B20:G20)</f>
        <v>332999.752</v>
      </c>
      <c r="I20">
        <f>I18+I10+SUM(B20:H20)</f>
        <v>665762.271</v>
      </c>
      <c r="J20">
        <f>J10+J18+SUM(B20:I20)</f>
        <v>1332688.886</v>
      </c>
      <c r="K20">
        <f>K18+K10+SUM(B20:J20)</f>
        <v>2669825.4299999997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3">
      <selection activeCell="I29" sqref="I29"/>
    </sheetView>
  </sheetViews>
  <sheetFormatPr defaultColWidth="9.140625" defaultRowHeight="12.75"/>
  <cols>
    <col min="1" max="1" width="10.57421875" style="0" customWidth="1"/>
    <col min="7" max="7" width="10.7109375" style="0" bestFit="1" customWidth="1"/>
    <col min="9" max="9" width="9.57421875" style="0" bestFit="1" customWidth="1"/>
  </cols>
  <sheetData>
    <row r="1" ht="18">
      <c r="A1" s="1" t="s">
        <v>0</v>
      </c>
    </row>
    <row r="2" ht="15">
      <c r="A2" s="8" t="s">
        <v>42</v>
      </c>
    </row>
    <row r="4" spans="3:9" ht="12.75">
      <c r="C4" s="2" t="s">
        <v>64</v>
      </c>
      <c r="D4" s="2"/>
      <c r="E4" s="4" t="s">
        <v>65</v>
      </c>
      <c r="F4" s="2"/>
      <c r="G4" s="4" t="s">
        <v>66</v>
      </c>
      <c r="H4" s="2"/>
      <c r="I4" s="4" t="s">
        <v>67</v>
      </c>
    </row>
    <row r="6" spans="1:9" ht="12.75">
      <c r="A6" t="s">
        <v>43</v>
      </c>
      <c r="C6">
        <v>1050254</v>
      </c>
      <c r="E6">
        <v>1547000</v>
      </c>
      <c r="G6">
        <v>1488369</v>
      </c>
      <c r="I6">
        <v>1523124</v>
      </c>
    </row>
    <row r="7" spans="1:9" ht="12.75">
      <c r="A7" t="s">
        <v>44</v>
      </c>
      <c r="C7">
        <v>1524294</v>
      </c>
      <c r="E7">
        <v>1685548</v>
      </c>
      <c r="G7">
        <v>1599854</v>
      </c>
      <c r="I7">
        <v>1789552</v>
      </c>
    </row>
    <row r="8" spans="1:9" ht="12.75">
      <c r="A8" t="s">
        <v>45</v>
      </c>
      <c r="C8">
        <v>3521487</v>
      </c>
      <c r="E8">
        <v>2985448</v>
      </c>
      <c r="G8">
        <v>2741221</v>
      </c>
      <c r="I8">
        <v>2521447</v>
      </c>
    </row>
    <row r="9" spans="1:9" ht="12.75">
      <c r="A9" s="2" t="s">
        <v>55</v>
      </c>
      <c r="C9">
        <f>SUM(C6:C8)</f>
        <v>6096035</v>
      </c>
      <c r="E9">
        <f>SUM(E6:E8)</f>
        <v>6217996</v>
      </c>
      <c r="G9">
        <f>SUM(G6:G8)</f>
        <v>5829444</v>
      </c>
      <c r="I9">
        <f>SUM(I6:I8)</f>
        <v>5834123</v>
      </c>
    </row>
    <row r="11" spans="1:9" ht="12.75">
      <c r="A11" t="s">
        <v>46</v>
      </c>
      <c r="C11">
        <v>2531225</v>
      </c>
      <c r="E11">
        <v>2621889</v>
      </c>
      <c r="G11">
        <v>2453999</v>
      </c>
      <c r="I11">
        <v>2547441</v>
      </c>
    </row>
    <row r="12" spans="1:9" ht="12.75">
      <c r="A12" t="s">
        <v>47</v>
      </c>
      <c r="C12">
        <v>550998</v>
      </c>
      <c r="E12">
        <v>850554</v>
      </c>
      <c r="G12">
        <v>818874</v>
      </c>
      <c r="I12">
        <v>837228</v>
      </c>
    </row>
    <row r="13" spans="1:9" ht="12.75">
      <c r="A13" t="s">
        <v>48</v>
      </c>
      <c r="C13">
        <v>838223</v>
      </c>
      <c r="E13">
        <v>926778</v>
      </c>
      <c r="G13">
        <v>879114</v>
      </c>
      <c r="I13">
        <v>983225</v>
      </c>
    </row>
    <row r="14" spans="1:9" ht="12.75">
      <c r="A14" s="2" t="s">
        <v>56</v>
      </c>
      <c r="C14">
        <f>SUM(C11:C13)</f>
        <v>3920446</v>
      </c>
      <c r="E14">
        <f>SUM(E11:E13)</f>
        <v>4399221</v>
      </c>
      <c r="G14">
        <f>SUM(G11:G13)</f>
        <v>4151987</v>
      </c>
      <c r="I14">
        <f>SUM(I11:I13)</f>
        <v>4367894</v>
      </c>
    </row>
    <row r="16" spans="1:9" ht="12.75">
      <c r="A16" t="s">
        <v>49</v>
      </c>
      <c r="C16">
        <v>1936882</v>
      </c>
      <c r="E16">
        <v>1641554</v>
      </c>
      <c r="G16">
        <v>1507774</v>
      </c>
      <c r="I16">
        <v>1386448</v>
      </c>
    </row>
    <row r="17" spans="1:9" ht="12.75">
      <c r="A17" t="s">
        <v>50</v>
      </c>
      <c r="C17">
        <v>1392666</v>
      </c>
      <c r="E17">
        <v>1441447</v>
      </c>
      <c r="G17">
        <v>1349552</v>
      </c>
      <c r="I17">
        <v>1400116</v>
      </c>
    </row>
    <row r="18" spans="1:9" ht="12.75">
      <c r="A18" t="s">
        <v>51</v>
      </c>
      <c r="C18">
        <v>3332211</v>
      </c>
      <c r="E18">
        <v>223323</v>
      </c>
      <c r="G18">
        <v>322332</v>
      </c>
      <c r="I18">
        <v>673322</v>
      </c>
    </row>
    <row r="19" spans="1:9" ht="12.75">
      <c r="A19" s="2" t="s">
        <v>57</v>
      </c>
      <c r="C19">
        <f>SUM(C16:C18)</f>
        <v>6661759</v>
      </c>
      <c r="E19">
        <f>SUM(E16:E18)</f>
        <v>3306324</v>
      </c>
      <c r="G19">
        <f>SUM(G16:G18)</f>
        <v>3179658</v>
      </c>
      <c r="I19">
        <f>SUM(I16:I18)</f>
        <v>3459886</v>
      </c>
    </row>
    <row r="21" spans="1:9" ht="12.75">
      <c r="A21" t="s">
        <v>52</v>
      </c>
      <c r="C21">
        <v>2311234</v>
      </c>
      <c r="E21">
        <v>1298877</v>
      </c>
      <c r="G21">
        <v>1299567</v>
      </c>
      <c r="I21">
        <v>1342112</v>
      </c>
    </row>
    <row r="22" spans="1:9" ht="12.75">
      <c r="A22" t="s">
        <v>53</v>
      </c>
      <c r="C22">
        <v>1234455</v>
      </c>
      <c r="E22">
        <v>2341122</v>
      </c>
      <c r="G22">
        <v>1884566</v>
      </c>
      <c r="I22">
        <v>324555</v>
      </c>
    </row>
    <row r="23" spans="1:9" ht="12.75">
      <c r="A23" t="s">
        <v>54</v>
      </c>
      <c r="C23">
        <v>2590332</v>
      </c>
      <c r="E23">
        <v>321332</v>
      </c>
      <c r="G23">
        <v>844355</v>
      </c>
      <c r="I23">
        <v>12665444</v>
      </c>
    </row>
    <row r="24" spans="1:5" ht="12.75">
      <c r="A24" s="2" t="s">
        <v>58</v>
      </c>
      <c r="C24">
        <f>SUM(C21:C23)</f>
        <v>6136021</v>
      </c>
      <c r="E24">
        <f>SUM(E21:E23)</f>
        <v>3961331</v>
      </c>
    </row>
    <row r="26" spans="1:9" ht="12.75">
      <c r="A26" s="2" t="s">
        <v>41</v>
      </c>
      <c r="C26">
        <f>SUM(C6:C25)</f>
        <v>45628522</v>
      </c>
      <c r="E26">
        <f>SUM(E6:E25)</f>
        <v>35769744</v>
      </c>
      <c r="G26">
        <f>SUM(G6:G25)</f>
        <v>30350666</v>
      </c>
      <c r="I26">
        <f>SUM(I6:I25)</f>
        <v>41655917</v>
      </c>
    </row>
    <row r="28" ht="12.75">
      <c r="A28" s="2" t="s">
        <v>59</v>
      </c>
    </row>
    <row r="29" spans="1:9" ht="12.75">
      <c r="A29" t="s">
        <v>60</v>
      </c>
      <c r="C29">
        <f>AVERAGE(C6:C8,C11:C13,C16:C18,C21:C23)</f>
        <v>1901188.4166666667</v>
      </c>
      <c r="E29">
        <f aca="true" t="shared" si="0" ref="D29:I29">AVERAGE(E6:E8,E11:E13,E16:E18,E21:E23)</f>
        <v>1490406</v>
      </c>
      <c r="G29">
        <f t="shared" si="0"/>
        <v>1432464.75</v>
      </c>
      <c r="I29">
        <f t="shared" si="0"/>
        <v>2332834.5</v>
      </c>
    </row>
    <row r="30" spans="1:9" ht="12.75">
      <c r="A30" t="s">
        <v>61</v>
      </c>
      <c r="C30">
        <f>MAX(C6:C23)</f>
        <v>6661759</v>
      </c>
      <c r="E30">
        <f>MAX(E6:E23)</f>
        <v>6217996</v>
      </c>
      <c r="G30">
        <f>MAX(G6:G23)</f>
        <v>5829444</v>
      </c>
      <c r="I30">
        <f>MAX(I6:I23)</f>
        <v>12665444</v>
      </c>
    </row>
    <row r="31" spans="1:9" ht="12.75">
      <c r="A31" t="s">
        <v>62</v>
      </c>
      <c r="C31">
        <f>MIN(C6:C23)</f>
        <v>550998</v>
      </c>
      <c r="E31">
        <f>MIN(E6:E23)</f>
        <v>223323</v>
      </c>
      <c r="G31">
        <f>MIN(G6:G23)</f>
        <v>322332</v>
      </c>
      <c r="I31">
        <f>MIN(I6:I23)</f>
        <v>324555</v>
      </c>
    </row>
    <row r="33" ht="12.75">
      <c r="A33" s="2" t="s">
        <v>63</v>
      </c>
    </row>
    <row r="34" spans="1:9" ht="12.75">
      <c r="A34" t="s">
        <v>60</v>
      </c>
      <c r="C34">
        <f>AVERAGE(C24,C19,C14,C9)</f>
        <v>5703565.25</v>
      </c>
      <c r="E34">
        <f aca="true" t="shared" si="1" ref="D34:I34">AVERAGE(E24,E19,E14,E9)</f>
        <v>4471218</v>
      </c>
      <c r="G34">
        <f t="shared" si="1"/>
        <v>4387029.666666667</v>
      </c>
      <c r="I34">
        <f t="shared" si="1"/>
        <v>4553967.666666667</v>
      </c>
    </row>
    <row r="35" spans="1:9" ht="12.75">
      <c r="A35" t="s">
        <v>61</v>
      </c>
      <c r="C35">
        <f>MAX(C24,C19,C14,C9)</f>
        <v>6661759</v>
      </c>
      <c r="E35">
        <f aca="true" t="shared" si="2" ref="D35:I35">MAX(E24,E19,E14,E9)</f>
        <v>6217996</v>
      </c>
      <c r="G35">
        <f t="shared" si="2"/>
        <v>5829444</v>
      </c>
      <c r="I35">
        <f t="shared" si="2"/>
        <v>5834123</v>
      </c>
    </row>
    <row r="36" spans="1:9" ht="12.75">
      <c r="A36" t="s">
        <v>62</v>
      </c>
      <c r="C36">
        <f>MIN(C24,C19,C14,C9)</f>
        <v>3920446</v>
      </c>
      <c r="E36">
        <f aca="true" t="shared" si="3" ref="D36:I36">MIN(E24,E19,E14,E9)</f>
        <v>3306324</v>
      </c>
      <c r="G36">
        <f t="shared" si="3"/>
        <v>3179658</v>
      </c>
      <c r="I36">
        <f t="shared" si="3"/>
        <v>3459886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H6" activeCellId="1" sqref="A6:A10 H6:H10"/>
    </sheetView>
  </sheetViews>
  <sheetFormatPr defaultColWidth="9.140625" defaultRowHeight="12.75"/>
  <cols>
    <col min="1" max="1" width="14.00390625" style="0" customWidth="1"/>
  </cols>
  <sheetData>
    <row r="1" ht="15.75">
      <c r="A1" s="5" t="s">
        <v>68</v>
      </c>
    </row>
    <row r="4" spans="1:8" ht="12.75">
      <c r="A4" s="2" t="s">
        <v>69</v>
      </c>
      <c r="B4" s="2" t="s">
        <v>75</v>
      </c>
      <c r="C4" s="2" t="s">
        <v>76</v>
      </c>
      <c r="D4" s="2" t="s">
        <v>77</v>
      </c>
      <c r="E4" s="2" t="s">
        <v>78</v>
      </c>
      <c r="F4" s="2" t="s">
        <v>79</v>
      </c>
      <c r="G4" s="2" t="s">
        <v>80</v>
      </c>
      <c r="H4" s="2" t="s">
        <v>41</v>
      </c>
    </row>
    <row r="6" spans="1:8" ht="12.75">
      <c r="A6" t="s">
        <v>70</v>
      </c>
      <c r="B6">
        <v>4583</v>
      </c>
      <c r="C6">
        <v>4583</v>
      </c>
      <c r="D6">
        <v>4583</v>
      </c>
      <c r="E6">
        <v>4583</v>
      </c>
      <c r="F6">
        <v>4583</v>
      </c>
      <c r="G6">
        <v>4583</v>
      </c>
      <c r="H6">
        <f>SUM(B6:G6)</f>
        <v>27498</v>
      </c>
    </row>
    <row r="7" spans="1:8" ht="12.75">
      <c r="A7" t="s">
        <v>71</v>
      </c>
      <c r="B7">
        <v>8333</v>
      </c>
      <c r="C7">
        <v>12500</v>
      </c>
      <c r="D7">
        <v>12500</v>
      </c>
      <c r="E7">
        <v>8333</v>
      </c>
      <c r="F7">
        <v>8333</v>
      </c>
      <c r="G7">
        <v>8333</v>
      </c>
      <c r="H7">
        <f>SUM(B7:G7)</f>
        <v>58332</v>
      </c>
    </row>
    <row r="8" spans="1:8" ht="12.75">
      <c r="A8" t="s">
        <v>72</v>
      </c>
      <c r="B8">
        <v>29167</v>
      </c>
      <c r="C8">
        <v>35000</v>
      </c>
      <c r="D8">
        <v>37917</v>
      </c>
      <c r="E8">
        <v>40833</v>
      </c>
      <c r="F8">
        <v>35000</v>
      </c>
      <c r="G8">
        <v>35000</v>
      </c>
      <c r="H8">
        <f>SUM(B8:G8)</f>
        <v>212917</v>
      </c>
    </row>
    <row r="9" spans="1:8" ht="12.75">
      <c r="A9" t="s">
        <v>73</v>
      </c>
      <c r="B9">
        <v>23333</v>
      </c>
      <c r="C9">
        <v>26250</v>
      </c>
      <c r="D9">
        <v>29167</v>
      </c>
      <c r="E9">
        <v>37917</v>
      </c>
      <c r="F9">
        <v>37917</v>
      </c>
      <c r="G9">
        <v>37917</v>
      </c>
      <c r="H9">
        <f>SUM(B9:G9)</f>
        <v>192501</v>
      </c>
    </row>
    <row r="10" spans="1:8" ht="12.75">
      <c r="A10" t="s">
        <v>74</v>
      </c>
      <c r="B10">
        <v>31250</v>
      </c>
      <c r="C10">
        <v>41667</v>
      </c>
      <c r="D10">
        <v>41667</v>
      </c>
      <c r="E10">
        <v>52083</v>
      </c>
      <c r="F10">
        <v>52083</v>
      </c>
      <c r="G10">
        <v>41667</v>
      </c>
      <c r="H10">
        <f>SUM(B10:G10)</f>
        <v>260417</v>
      </c>
    </row>
    <row r="11" spans="1:7" ht="12.75">
      <c r="A11" s="2" t="s">
        <v>81</v>
      </c>
      <c r="B11">
        <v>96666</v>
      </c>
      <c r="C11">
        <v>120000</v>
      </c>
      <c r="D11">
        <v>125834</v>
      </c>
      <c r="E11">
        <v>143749</v>
      </c>
      <c r="F11">
        <v>137916</v>
      </c>
      <c r="G11">
        <v>127500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Guest</cp:lastModifiedBy>
  <dcterms:created xsi:type="dcterms:W3CDTF">2003-11-08T10:56:09Z</dcterms:created>
  <dcterms:modified xsi:type="dcterms:W3CDTF">2003-11-11T10:25:05Z</dcterms:modified>
  <cp:category/>
  <cp:version/>
  <cp:contentType/>
  <cp:contentStatus/>
</cp:coreProperties>
</file>