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240" activeTab="2"/>
  </bookViews>
  <sheets>
    <sheet name="data7" sheetId="1" r:id="rId1"/>
    <sheet name="data8" sheetId="2" r:id="rId2"/>
    <sheet name="data9" sheetId="3" r:id="rId3"/>
    <sheet name="DAFNIL" sheetId="4" r:id="rId4"/>
    <sheet name="DANAM" sheetId="5" r:id="rId5"/>
    <sheet name="ABSENSI" sheetId="6" r:id="rId6"/>
    <sheet name="Rekap" sheetId="7" r:id="rId7"/>
  </sheets>
  <definedNames>
    <definedName name="_xlnm.Print_Area" localSheetId="5">ABSENSI!$A$7:$AM$66</definedName>
    <definedName name="_xlnm.Print_Area" localSheetId="3">DAFNIL!$A$7:$S$65</definedName>
    <definedName name="_xlnm.Print_Area" localSheetId="4">DANAM!$A$7:$O$65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7"/>
  <c r="C30"/>
  <c r="D29"/>
  <c r="C29"/>
  <c r="D28"/>
  <c r="C28"/>
  <c r="D27"/>
  <c r="C27"/>
  <c r="D26"/>
  <c r="C26"/>
  <c r="D25"/>
  <c r="C25"/>
  <c r="D24"/>
  <c r="C24"/>
  <c r="D23"/>
  <c r="C23"/>
  <c r="D22"/>
  <c r="C22"/>
  <c r="E22" s="1"/>
  <c r="D21"/>
  <c r="C21"/>
  <c r="D20"/>
  <c r="C20"/>
  <c r="D19"/>
  <c r="C19"/>
  <c r="D18"/>
  <c r="C18"/>
  <c r="E18" s="1"/>
  <c r="D17"/>
  <c r="C17"/>
  <c r="D16"/>
  <c r="C16"/>
  <c r="D15"/>
  <c r="C15"/>
  <c r="E21"/>
  <c r="D13"/>
  <c r="D12"/>
  <c r="D11"/>
  <c r="D10"/>
  <c r="D9"/>
  <c r="D8"/>
  <c r="D14"/>
  <c r="C14"/>
  <c r="C13"/>
  <c r="C12"/>
  <c r="C11"/>
  <c r="C10"/>
  <c r="C9"/>
  <c r="C8"/>
  <c r="D7"/>
  <c r="C7"/>
  <c r="E23" l="1"/>
  <c r="E27"/>
  <c r="E16"/>
  <c r="E20"/>
  <c r="E24"/>
  <c r="E28"/>
  <c r="E25"/>
  <c r="E29"/>
  <c r="F22"/>
  <c r="E19"/>
  <c r="G22"/>
  <c r="E26"/>
  <c r="E30"/>
  <c r="G30"/>
  <c r="E17"/>
  <c r="E15"/>
  <c r="E13"/>
  <c r="E12"/>
  <c r="E10"/>
  <c r="E9"/>
  <c r="E8"/>
  <c r="E14"/>
  <c r="D31"/>
  <c r="E11"/>
  <c r="C31"/>
  <c r="F14"/>
  <c r="F30"/>
  <c r="G14"/>
  <c r="E7"/>
  <c r="H30" l="1"/>
  <c r="I30" s="1"/>
  <c r="H22"/>
  <c r="I22" s="1"/>
  <c r="E31"/>
  <c r="H14"/>
  <c r="I14" s="1"/>
  <c r="I31" l="1"/>
  <c r="C330" i="1"/>
  <c r="C329"/>
  <c r="C331" l="1"/>
  <c r="C329" i="2"/>
  <c r="C329" i="3"/>
  <c r="AH327" l="1"/>
  <c r="AH326"/>
  <c r="AH325"/>
  <c r="AH324"/>
  <c r="AH323"/>
  <c r="AH322"/>
  <c r="AH321"/>
  <c r="AH320"/>
  <c r="AH319"/>
  <c r="AH318"/>
  <c r="AH317"/>
  <c r="AH316"/>
  <c r="AH315"/>
  <c r="AH314"/>
  <c r="AH313"/>
  <c r="AH312"/>
  <c r="AH311"/>
  <c r="AH310"/>
  <c r="AH309"/>
  <c r="AH308"/>
  <c r="AH307"/>
  <c r="AH306"/>
  <c r="AH305"/>
  <c r="AH304"/>
  <c r="AH303"/>
  <c r="AH302"/>
  <c r="AH301"/>
  <c r="AH300"/>
  <c r="AH299"/>
  <c r="AH298"/>
  <c r="AH297"/>
  <c r="AH296"/>
  <c r="AH295"/>
  <c r="AH294"/>
  <c r="AH293"/>
  <c r="AH292"/>
  <c r="AH291"/>
  <c r="AH290"/>
  <c r="AH289"/>
  <c r="AH288"/>
  <c r="AH287"/>
  <c r="AH286"/>
  <c r="AH285"/>
  <c r="AH284"/>
  <c r="AH283"/>
  <c r="AH282"/>
  <c r="AH281"/>
  <c r="AH280"/>
  <c r="AH279"/>
  <c r="AH278"/>
  <c r="AH277"/>
  <c r="AH276"/>
  <c r="AH275"/>
  <c r="AH274"/>
  <c r="AH273"/>
  <c r="AH272"/>
  <c r="AH271"/>
  <c r="AH270"/>
  <c r="AH269"/>
  <c r="AH268"/>
  <c r="AH267"/>
  <c r="AH266"/>
  <c r="AH265"/>
  <c r="AH264"/>
  <c r="AH263"/>
  <c r="AH262"/>
  <c r="AH261"/>
  <c r="AH260"/>
  <c r="AH259"/>
  <c r="AH258"/>
  <c r="AH257"/>
  <c r="AH256"/>
  <c r="AH255"/>
  <c r="AH254"/>
  <c r="AH253"/>
  <c r="AH252"/>
  <c r="AH251"/>
  <c r="AH250"/>
  <c r="AH249"/>
  <c r="AH248"/>
  <c r="AH247"/>
  <c r="AH246"/>
  <c r="AH245"/>
  <c r="AH244"/>
  <c r="AH243"/>
  <c r="AH242"/>
  <c r="AH241"/>
  <c r="AH240"/>
  <c r="AH239"/>
  <c r="AH238"/>
  <c r="AH237"/>
  <c r="AH236"/>
  <c r="AH235"/>
  <c r="AH234"/>
  <c r="AH233"/>
  <c r="AH232"/>
  <c r="AH231"/>
  <c r="AH230"/>
  <c r="AH229"/>
  <c r="AH228"/>
  <c r="AH227"/>
  <c r="AH226"/>
  <c r="AH225"/>
  <c r="AH224"/>
  <c r="AH223"/>
  <c r="AH222"/>
  <c r="AH221"/>
  <c r="AH220"/>
  <c r="AH219"/>
  <c r="AH218"/>
  <c r="AH217"/>
  <c r="AH216"/>
  <c r="AH215"/>
  <c r="AH214"/>
  <c r="AH213"/>
  <c r="AH212"/>
  <c r="AH211"/>
  <c r="AH210"/>
  <c r="AH209"/>
  <c r="AH208"/>
  <c r="AH207"/>
  <c r="AH206"/>
  <c r="AH205"/>
  <c r="AH204"/>
  <c r="AH203"/>
  <c r="AH202"/>
  <c r="AH201"/>
  <c r="AH200"/>
  <c r="AH199"/>
  <c r="AH198"/>
  <c r="AH197"/>
  <c r="AH196"/>
  <c r="AH195"/>
  <c r="AH194"/>
  <c r="AH193"/>
  <c r="AH192"/>
  <c r="AH191"/>
  <c r="AH190"/>
  <c r="AH189"/>
  <c r="AH188"/>
  <c r="AH187"/>
  <c r="AH186"/>
  <c r="AH185"/>
  <c r="AH184"/>
  <c r="AH183"/>
  <c r="AH182"/>
  <c r="AH181"/>
  <c r="AH180"/>
  <c r="AH179"/>
  <c r="AH178"/>
  <c r="AH177"/>
  <c r="AH176"/>
  <c r="AH175"/>
  <c r="AH174"/>
  <c r="AH173"/>
  <c r="AH172"/>
  <c r="AH171"/>
  <c r="AH170"/>
  <c r="AH169"/>
  <c r="AH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327" i="2"/>
  <c r="AH326"/>
  <c r="AH325"/>
  <c r="AH324"/>
  <c r="AH323"/>
  <c r="AH322"/>
  <c r="AH321"/>
  <c r="AH320"/>
  <c r="AH319"/>
  <c r="AH318"/>
  <c r="AH317"/>
  <c r="AH316"/>
  <c r="AH315"/>
  <c r="AH314"/>
  <c r="AH313"/>
  <c r="AH312"/>
  <c r="AH311"/>
  <c r="AH310"/>
  <c r="AH309"/>
  <c r="AH308"/>
  <c r="AH307"/>
  <c r="AH306"/>
  <c r="AH305"/>
  <c r="AH304"/>
  <c r="AH303"/>
  <c r="AH302"/>
  <c r="AH301"/>
  <c r="AH300"/>
  <c r="AH299"/>
  <c r="AH298"/>
  <c r="AH297"/>
  <c r="AH296"/>
  <c r="AH295"/>
  <c r="AH294"/>
  <c r="AH293"/>
  <c r="AH292"/>
  <c r="AH291"/>
  <c r="AH290"/>
  <c r="AH289"/>
  <c r="AH288"/>
  <c r="AH287"/>
  <c r="AH286"/>
  <c r="AH285"/>
  <c r="AH284"/>
  <c r="AH283"/>
  <c r="AH282"/>
  <c r="AH281"/>
  <c r="AH280"/>
  <c r="AH279"/>
  <c r="AH278"/>
  <c r="AH277"/>
  <c r="AH276"/>
  <c r="AH275"/>
  <c r="AH274"/>
  <c r="AH273"/>
  <c r="AH272"/>
  <c r="AH271"/>
  <c r="AH270"/>
  <c r="AH269"/>
  <c r="AH268"/>
  <c r="AH267"/>
  <c r="AH266"/>
  <c r="AH265"/>
  <c r="AH264"/>
  <c r="AH263"/>
  <c r="AH262"/>
  <c r="AH261"/>
  <c r="AH260"/>
  <c r="AH259"/>
  <c r="AH258"/>
  <c r="AH257"/>
  <c r="AH256"/>
  <c r="AH255"/>
  <c r="AH254"/>
  <c r="AH253"/>
  <c r="AH252"/>
  <c r="AH251"/>
  <c r="AH250"/>
  <c r="AH249"/>
  <c r="AH248"/>
  <c r="AH247"/>
  <c r="AH246"/>
  <c r="AH245"/>
  <c r="AH244"/>
  <c r="AH243"/>
  <c r="AH242"/>
  <c r="AH241"/>
  <c r="AH240"/>
  <c r="AH239"/>
  <c r="AH238"/>
  <c r="AH237"/>
  <c r="AH236"/>
  <c r="AH235"/>
  <c r="AH234"/>
  <c r="AH233"/>
  <c r="AH232"/>
  <c r="AH231"/>
  <c r="AH230"/>
  <c r="AH229"/>
  <c r="AH228"/>
  <c r="AH227"/>
  <c r="AH226"/>
  <c r="AH225"/>
  <c r="AH224"/>
  <c r="AH223"/>
  <c r="AH222"/>
  <c r="AH221"/>
  <c r="AH220"/>
  <c r="AH219"/>
  <c r="AH218"/>
  <c r="AH217"/>
  <c r="AH216"/>
  <c r="AH215"/>
  <c r="AH214"/>
  <c r="AH213"/>
  <c r="AH212"/>
  <c r="AH211"/>
  <c r="AH210"/>
  <c r="AH209"/>
  <c r="AH208"/>
  <c r="AH207"/>
  <c r="AH206"/>
  <c r="AH205"/>
  <c r="AH204"/>
  <c r="AH203"/>
  <c r="AH202"/>
  <c r="AH201"/>
  <c r="AH200"/>
  <c r="AH199"/>
  <c r="AH198"/>
  <c r="AH197"/>
  <c r="AH196"/>
  <c r="AH195"/>
  <c r="AH194"/>
  <c r="AH193"/>
  <c r="AH192"/>
  <c r="AH191"/>
  <c r="AH190"/>
  <c r="AH189"/>
  <c r="AH188"/>
  <c r="AH187"/>
  <c r="AH186"/>
  <c r="AH185"/>
  <c r="AH184"/>
  <c r="AH183"/>
  <c r="AH182"/>
  <c r="AH181"/>
  <c r="AH180"/>
  <c r="AH179"/>
  <c r="AH178"/>
  <c r="AH177"/>
  <c r="AH176"/>
  <c r="AH175"/>
  <c r="AH174"/>
  <c r="AH173"/>
  <c r="AH172"/>
  <c r="AH171"/>
  <c r="AH170"/>
  <c r="AH169"/>
  <c r="AH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327" i="1"/>
  <c r="AH326"/>
  <c r="AH325"/>
  <c r="AH324"/>
  <c r="AH323"/>
  <c r="AH322"/>
  <c r="AH321"/>
  <c r="AH320"/>
  <c r="AH319"/>
  <c r="AH318"/>
  <c r="AH317"/>
  <c r="AH316"/>
  <c r="AH315"/>
  <c r="AH314"/>
  <c r="AH313"/>
  <c r="AH312"/>
  <c r="AH311"/>
  <c r="AH310"/>
  <c r="AH309"/>
  <c r="AH308"/>
  <c r="AH307"/>
  <c r="AH306"/>
  <c r="AH305"/>
  <c r="AH304"/>
  <c r="AH303"/>
  <c r="AH302"/>
  <c r="AH301"/>
  <c r="AH300"/>
  <c r="AH299"/>
  <c r="AH298"/>
  <c r="AH297"/>
  <c r="AH296"/>
  <c r="AH295"/>
  <c r="AH294"/>
  <c r="AH293"/>
  <c r="AH292"/>
  <c r="AH291"/>
  <c r="AH290"/>
  <c r="AH289"/>
  <c r="AH288"/>
  <c r="AH287"/>
  <c r="AH286"/>
  <c r="AH285"/>
  <c r="AH284"/>
  <c r="AH283"/>
  <c r="AH282"/>
  <c r="AH281"/>
  <c r="AH280"/>
  <c r="AH279"/>
  <c r="AH278"/>
  <c r="AH277"/>
  <c r="AH276"/>
  <c r="AH275"/>
  <c r="AH274"/>
  <c r="AH273"/>
  <c r="AH272"/>
  <c r="AH271"/>
  <c r="AH270"/>
  <c r="AH269"/>
  <c r="AH268"/>
  <c r="AH267"/>
  <c r="AH266"/>
  <c r="AH265"/>
  <c r="AH264"/>
  <c r="AH263"/>
  <c r="AH262"/>
  <c r="AH261"/>
  <c r="AH260"/>
  <c r="AH259"/>
  <c r="AH258"/>
  <c r="AH257"/>
  <c r="AH256"/>
  <c r="AH255"/>
  <c r="AH254"/>
  <c r="AH253"/>
  <c r="AH252"/>
  <c r="AH251"/>
  <c r="AH250"/>
  <c r="AH249"/>
  <c r="AH248"/>
  <c r="AH247"/>
  <c r="AH246"/>
  <c r="AH245"/>
  <c r="AH244"/>
  <c r="AH243"/>
  <c r="AH242"/>
  <c r="AH241"/>
  <c r="AH240"/>
  <c r="AH239"/>
  <c r="AH238"/>
  <c r="AH237"/>
  <c r="AH236"/>
  <c r="AH235"/>
  <c r="AH234"/>
  <c r="AH233"/>
  <c r="AH232"/>
  <c r="AH231"/>
  <c r="AH230"/>
  <c r="AH229"/>
  <c r="AH228"/>
  <c r="AH227"/>
  <c r="AH226"/>
  <c r="AH225"/>
  <c r="AH224"/>
  <c r="AH223"/>
  <c r="AH222"/>
  <c r="AH221"/>
  <c r="AH220"/>
  <c r="AH219"/>
  <c r="AH218"/>
  <c r="AH217"/>
  <c r="AH216"/>
  <c r="AH215"/>
  <c r="AH214"/>
  <c r="AH213"/>
  <c r="AH212"/>
  <c r="AH211"/>
  <c r="AH210"/>
  <c r="AH209"/>
  <c r="AH208"/>
  <c r="AH207"/>
  <c r="AH206"/>
  <c r="AH205"/>
  <c r="AH204"/>
  <c r="AH203"/>
  <c r="AH202"/>
  <c r="AH201"/>
  <c r="AH200"/>
  <c r="AH199"/>
  <c r="AH198"/>
  <c r="AH197"/>
  <c r="AH196"/>
  <c r="AH195"/>
  <c r="AH194"/>
  <c r="AH193"/>
  <c r="AH192"/>
  <c r="AH191"/>
  <c r="AH190"/>
  <c r="AH189"/>
  <c r="AH188"/>
  <c r="AH187"/>
  <c r="AH186"/>
  <c r="AH185"/>
  <c r="AH184"/>
  <c r="AH183"/>
  <c r="AH182"/>
  <c r="AH181"/>
  <c r="AH180"/>
  <c r="AH179"/>
  <c r="AH178"/>
  <c r="AH177"/>
  <c r="AH176"/>
  <c r="AH175"/>
  <c r="AH174"/>
  <c r="AH173"/>
  <c r="AH172"/>
  <c r="AH171"/>
  <c r="AH170"/>
  <c r="AH169"/>
  <c r="AH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Q327" i="3" l="1"/>
  <c r="T327" s="1"/>
  <c r="Q326"/>
  <c r="T326" s="1"/>
  <c r="Q325"/>
  <c r="T325" s="1"/>
  <c r="Q324"/>
  <c r="T324" s="1"/>
  <c r="Q323"/>
  <c r="T323" s="1"/>
  <c r="Q322"/>
  <c r="T322" s="1"/>
  <c r="Q321"/>
  <c r="T321" s="1"/>
  <c r="Q320"/>
  <c r="T320" s="1"/>
  <c r="Q319"/>
  <c r="T319" s="1"/>
  <c r="Q318"/>
  <c r="T318" s="1"/>
  <c r="Q317"/>
  <c r="T317" s="1"/>
  <c r="Q316"/>
  <c r="T316" s="1"/>
  <c r="Q315"/>
  <c r="T315" s="1"/>
  <c r="Q314"/>
  <c r="T314" s="1"/>
  <c r="Q313"/>
  <c r="T313" s="1"/>
  <c r="Q312"/>
  <c r="T312" s="1"/>
  <c r="Q311"/>
  <c r="T311" s="1"/>
  <c r="Q310"/>
  <c r="T310" s="1"/>
  <c r="Q309"/>
  <c r="T309" s="1"/>
  <c r="Q308"/>
  <c r="T308" s="1"/>
  <c r="Q307"/>
  <c r="T307" s="1"/>
  <c r="Q306"/>
  <c r="T306" s="1"/>
  <c r="Q305"/>
  <c r="T305" s="1"/>
  <c r="Q304"/>
  <c r="T304" s="1"/>
  <c r="Q303"/>
  <c r="T303" s="1"/>
  <c r="Q302"/>
  <c r="T302" s="1"/>
  <c r="Q301"/>
  <c r="T301" s="1"/>
  <c r="Q300"/>
  <c r="T300" s="1"/>
  <c r="Q299"/>
  <c r="T299" s="1"/>
  <c r="Q298"/>
  <c r="T298" s="1"/>
  <c r="Q297"/>
  <c r="T297" s="1"/>
  <c r="Q296"/>
  <c r="T296" s="1"/>
  <c r="Q295"/>
  <c r="T295" s="1"/>
  <c r="Q294"/>
  <c r="T294" s="1"/>
  <c r="Q293"/>
  <c r="T293" s="1"/>
  <c r="Q292"/>
  <c r="T292" s="1"/>
  <c r="Q291"/>
  <c r="T291" s="1"/>
  <c r="Q290"/>
  <c r="T290" s="1"/>
  <c r="Q289"/>
  <c r="T289" s="1"/>
  <c r="Q288"/>
  <c r="T288" s="1"/>
  <c r="Q287"/>
  <c r="T287" s="1"/>
  <c r="Q286"/>
  <c r="T286" s="1"/>
  <c r="Q285"/>
  <c r="T285" s="1"/>
  <c r="Q284"/>
  <c r="T284" s="1"/>
  <c r="Q283"/>
  <c r="T283" s="1"/>
  <c r="Q282"/>
  <c r="T282" s="1"/>
  <c r="Q281"/>
  <c r="T281" s="1"/>
  <c r="Q280"/>
  <c r="T280" s="1"/>
  <c r="Q279"/>
  <c r="T279" s="1"/>
  <c r="Q278"/>
  <c r="T278" s="1"/>
  <c r="Q277"/>
  <c r="T277" s="1"/>
  <c r="Q276"/>
  <c r="T276" s="1"/>
  <c r="Q275"/>
  <c r="T275" s="1"/>
  <c r="Q274"/>
  <c r="T274" s="1"/>
  <c r="Q273"/>
  <c r="T273" s="1"/>
  <c r="Q272"/>
  <c r="T272" s="1"/>
  <c r="Q271"/>
  <c r="T271" s="1"/>
  <c r="Q270"/>
  <c r="T270" s="1"/>
  <c r="Q269"/>
  <c r="T269" s="1"/>
  <c r="Q268"/>
  <c r="T268" s="1"/>
  <c r="Q267"/>
  <c r="T267" s="1"/>
  <c r="Q266"/>
  <c r="T266" s="1"/>
  <c r="Q265"/>
  <c r="T265" s="1"/>
  <c r="Q264"/>
  <c r="T264" s="1"/>
  <c r="Q263"/>
  <c r="T263" s="1"/>
  <c r="Q262"/>
  <c r="T262" s="1"/>
  <c r="Q261"/>
  <c r="T261" s="1"/>
  <c r="Q260"/>
  <c r="T260" s="1"/>
  <c r="Q259"/>
  <c r="T259" s="1"/>
  <c r="Q258"/>
  <c r="T258" s="1"/>
  <c r="Q257"/>
  <c r="T257" s="1"/>
  <c r="Q256"/>
  <c r="T256" s="1"/>
  <c r="Q255"/>
  <c r="T255" s="1"/>
  <c r="Q254"/>
  <c r="T254" s="1"/>
  <c r="Q253"/>
  <c r="T253" s="1"/>
  <c r="Q252"/>
  <c r="T252" s="1"/>
  <c r="Q251"/>
  <c r="T251" s="1"/>
  <c r="Q250"/>
  <c r="T250" s="1"/>
  <c r="Q249"/>
  <c r="T249" s="1"/>
  <c r="Q248"/>
  <c r="T248" s="1"/>
  <c r="Q247"/>
  <c r="T247" s="1"/>
  <c r="Q246"/>
  <c r="T246" s="1"/>
  <c r="Q245"/>
  <c r="T245" s="1"/>
  <c r="Q244"/>
  <c r="T244" s="1"/>
  <c r="Q243"/>
  <c r="T243" s="1"/>
  <c r="Q242"/>
  <c r="T242" s="1"/>
  <c r="Q241"/>
  <c r="T241" s="1"/>
  <c r="Q240"/>
  <c r="T240" s="1"/>
  <c r="Q239"/>
  <c r="T239" s="1"/>
  <c r="Q238"/>
  <c r="T238" s="1"/>
  <c r="Q237"/>
  <c r="T237" s="1"/>
  <c r="Q236"/>
  <c r="T236" s="1"/>
  <c r="Q235"/>
  <c r="T235" s="1"/>
  <c r="Q234"/>
  <c r="T234" s="1"/>
  <c r="Q233"/>
  <c r="T233" s="1"/>
  <c r="Q232"/>
  <c r="T232" s="1"/>
  <c r="Q231"/>
  <c r="T231" s="1"/>
  <c r="Q230"/>
  <c r="T230" s="1"/>
  <c r="Q229"/>
  <c r="T229" s="1"/>
  <c r="Q228"/>
  <c r="T228" s="1"/>
  <c r="Q227"/>
  <c r="T227" s="1"/>
  <c r="Q226"/>
  <c r="T226" s="1"/>
  <c r="Q225"/>
  <c r="T225" s="1"/>
  <c r="Q224"/>
  <c r="T224" s="1"/>
  <c r="Q223"/>
  <c r="T223" s="1"/>
  <c r="Q222"/>
  <c r="T222" s="1"/>
  <c r="Q221"/>
  <c r="T221" s="1"/>
  <c r="Q220"/>
  <c r="T220" s="1"/>
  <c r="Q219"/>
  <c r="T219" s="1"/>
  <c r="Q218"/>
  <c r="T218" s="1"/>
  <c r="Q217"/>
  <c r="T217" s="1"/>
  <c r="Q216"/>
  <c r="T216" s="1"/>
  <c r="Q215"/>
  <c r="T215" s="1"/>
  <c r="Q214"/>
  <c r="T214" s="1"/>
  <c r="Q213"/>
  <c r="T213" s="1"/>
  <c r="Q212"/>
  <c r="T212" s="1"/>
  <c r="Q211"/>
  <c r="T211" s="1"/>
  <c r="Q210"/>
  <c r="T210" s="1"/>
  <c r="Q209"/>
  <c r="T209" s="1"/>
  <c r="Q208"/>
  <c r="T208" s="1"/>
  <c r="Q207"/>
  <c r="T207" s="1"/>
  <c r="Q206"/>
  <c r="T206" s="1"/>
  <c r="Q205"/>
  <c r="T205" s="1"/>
  <c r="Q204"/>
  <c r="T204" s="1"/>
  <c r="Q203"/>
  <c r="T203" s="1"/>
  <c r="Q202"/>
  <c r="T202" s="1"/>
  <c r="Q201"/>
  <c r="T201" s="1"/>
  <c r="Q200"/>
  <c r="T200" s="1"/>
  <c r="Q199"/>
  <c r="T199" s="1"/>
  <c r="Q198"/>
  <c r="T198" s="1"/>
  <c r="Q197"/>
  <c r="T197" s="1"/>
  <c r="Q196"/>
  <c r="T196" s="1"/>
  <c r="Q195"/>
  <c r="T195" s="1"/>
  <c r="Q194"/>
  <c r="T194" s="1"/>
  <c r="Q193"/>
  <c r="T193" s="1"/>
  <c r="Q192"/>
  <c r="T192" s="1"/>
  <c r="Q191"/>
  <c r="T191" s="1"/>
  <c r="Q190"/>
  <c r="T190" s="1"/>
  <c r="Q189"/>
  <c r="T189" s="1"/>
  <c r="Q188"/>
  <c r="T188" s="1"/>
  <c r="Q187"/>
  <c r="T187" s="1"/>
  <c r="Q186"/>
  <c r="T186" s="1"/>
  <c r="Q185"/>
  <c r="T185" s="1"/>
  <c r="Q184"/>
  <c r="T184" s="1"/>
  <c r="Q183"/>
  <c r="T183" s="1"/>
  <c r="Q182"/>
  <c r="T182" s="1"/>
  <c r="Q181"/>
  <c r="T181" s="1"/>
  <c r="Q180"/>
  <c r="T180" s="1"/>
  <c r="Q179"/>
  <c r="T179" s="1"/>
  <c r="Q178"/>
  <c r="T178" s="1"/>
  <c r="Q177"/>
  <c r="T177" s="1"/>
  <c r="Q176"/>
  <c r="T176" s="1"/>
  <c r="Q175"/>
  <c r="T175" s="1"/>
  <c r="Q174"/>
  <c r="T174" s="1"/>
  <c r="Q173"/>
  <c r="T173" s="1"/>
  <c r="Q172"/>
  <c r="T172" s="1"/>
  <c r="Q171"/>
  <c r="T171" s="1"/>
  <c r="Q170"/>
  <c r="T170" s="1"/>
  <c r="Q169"/>
  <c r="T169" s="1"/>
  <c r="Q168"/>
  <c r="T168" s="1"/>
  <c r="Q167"/>
  <c r="T167" s="1"/>
  <c r="Q166"/>
  <c r="T166" s="1"/>
  <c r="Q165"/>
  <c r="T165" s="1"/>
  <c r="Q164"/>
  <c r="T164" s="1"/>
  <c r="Q163"/>
  <c r="T163" s="1"/>
  <c r="Q162"/>
  <c r="T162" s="1"/>
  <c r="Q161"/>
  <c r="T161" s="1"/>
  <c r="Q160"/>
  <c r="T160" s="1"/>
  <c r="Q159"/>
  <c r="T159" s="1"/>
  <c r="Q158"/>
  <c r="T158" s="1"/>
  <c r="Q157"/>
  <c r="T157" s="1"/>
  <c r="Q156"/>
  <c r="T156" s="1"/>
  <c r="Q155"/>
  <c r="T155" s="1"/>
  <c r="Q154"/>
  <c r="T154" s="1"/>
  <c r="Q153"/>
  <c r="T153" s="1"/>
  <c r="Q152"/>
  <c r="T152" s="1"/>
  <c r="Q151"/>
  <c r="T151" s="1"/>
  <c r="Q150"/>
  <c r="T150" s="1"/>
  <c r="Q149"/>
  <c r="T149" s="1"/>
  <c r="Q148"/>
  <c r="T148" s="1"/>
  <c r="Q147"/>
  <c r="T147" s="1"/>
  <c r="Q146"/>
  <c r="T146" s="1"/>
  <c r="Q145"/>
  <c r="T145" s="1"/>
  <c r="Q144"/>
  <c r="T144" s="1"/>
  <c r="Q143"/>
  <c r="T143" s="1"/>
  <c r="Q142"/>
  <c r="T142" s="1"/>
  <c r="Q141"/>
  <c r="T141" s="1"/>
  <c r="Q140"/>
  <c r="T140" s="1"/>
  <c r="Q139"/>
  <c r="T139" s="1"/>
  <c r="Q138"/>
  <c r="T138" s="1"/>
  <c r="Q137"/>
  <c r="T137" s="1"/>
  <c r="Q136"/>
  <c r="T136" s="1"/>
  <c r="Q135"/>
  <c r="T135" s="1"/>
  <c r="Q134"/>
  <c r="T134" s="1"/>
  <c r="Q133"/>
  <c r="T133" s="1"/>
  <c r="Q132"/>
  <c r="T132" s="1"/>
  <c r="Q131"/>
  <c r="T131" s="1"/>
  <c r="Q130"/>
  <c r="T130" s="1"/>
  <c r="Q129"/>
  <c r="T129" s="1"/>
  <c r="Q128"/>
  <c r="T128" s="1"/>
  <c r="Q127"/>
  <c r="T127" s="1"/>
  <c r="Q126"/>
  <c r="T126" s="1"/>
  <c r="Q125"/>
  <c r="T125" s="1"/>
  <c r="Q124"/>
  <c r="T124" s="1"/>
  <c r="Q123"/>
  <c r="T123" s="1"/>
  <c r="Q122"/>
  <c r="T122" s="1"/>
  <c r="Q121"/>
  <c r="T121" s="1"/>
  <c r="Q120"/>
  <c r="T120" s="1"/>
  <c r="Q119"/>
  <c r="T119" s="1"/>
  <c r="Q118"/>
  <c r="T118" s="1"/>
  <c r="Q117"/>
  <c r="T117" s="1"/>
  <c r="Q116"/>
  <c r="T116" s="1"/>
  <c r="Q115"/>
  <c r="T115" s="1"/>
  <c r="Q114"/>
  <c r="T114" s="1"/>
  <c r="Q113"/>
  <c r="T113" s="1"/>
  <c r="Q112"/>
  <c r="T112" s="1"/>
  <c r="Q111"/>
  <c r="T111" s="1"/>
  <c r="Q110"/>
  <c r="T110" s="1"/>
  <c r="Q109"/>
  <c r="T109" s="1"/>
  <c r="Q108"/>
  <c r="T108" s="1"/>
  <c r="Q107"/>
  <c r="T107" s="1"/>
  <c r="Q106"/>
  <c r="T106" s="1"/>
  <c r="Q105"/>
  <c r="T105" s="1"/>
  <c r="Q104"/>
  <c r="T104" s="1"/>
  <c r="Q103"/>
  <c r="T103" s="1"/>
  <c r="Q102"/>
  <c r="T102" s="1"/>
  <c r="Q101"/>
  <c r="T101" s="1"/>
  <c r="Q100"/>
  <c r="T100" s="1"/>
  <c r="Q99"/>
  <c r="T99" s="1"/>
  <c r="Q98"/>
  <c r="T98" s="1"/>
  <c r="Q97"/>
  <c r="T97" s="1"/>
  <c r="Q96"/>
  <c r="T96" s="1"/>
  <c r="Q95"/>
  <c r="T95" s="1"/>
  <c r="Q94"/>
  <c r="T94" s="1"/>
  <c r="Q93"/>
  <c r="T93" s="1"/>
  <c r="Q92"/>
  <c r="T92" s="1"/>
  <c r="Q91"/>
  <c r="T91" s="1"/>
  <c r="Q90"/>
  <c r="T90" s="1"/>
  <c r="Q89"/>
  <c r="T89" s="1"/>
  <c r="Q88"/>
  <c r="T88" s="1"/>
  <c r="Q87"/>
  <c r="T87" s="1"/>
  <c r="Q86"/>
  <c r="T86" s="1"/>
  <c r="Q85"/>
  <c r="T85" s="1"/>
  <c r="Q84"/>
  <c r="T84" s="1"/>
  <c r="Q83"/>
  <c r="T83" s="1"/>
  <c r="Q82"/>
  <c r="T82" s="1"/>
  <c r="Q81"/>
  <c r="T81" s="1"/>
  <c r="Q80"/>
  <c r="T80" s="1"/>
  <c r="Q79"/>
  <c r="T79" s="1"/>
  <c r="Q78"/>
  <c r="T78" s="1"/>
  <c r="Q77"/>
  <c r="T77" s="1"/>
  <c r="Q76"/>
  <c r="T76" s="1"/>
  <c r="Q75"/>
  <c r="T75" s="1"/>
  <c r="Q74"/>
  <c r="T74" s="1"/>
  <c r="Q73"/>
  <c r="T73" s="1"/>
  <c r="Q72"/>
  <c r="T72" s="1"/>
  <c r="Q71"/>
  <c r="T71" s="1"/>
  <c r="Q70"/>
  <c r="T70" s="1"/>
  <c r="Q69"/>
  <c r="T69" s="1"/>
  <c r="Q68"/>
  <c r="T68" s="1"/>
  <c r="Q67"/>
  <c r="T67" s="1"/>
  <c r="Q66"/>
  <c r="T66" s="1"/>
  <c r="Q65"/>
  <c r="T65" s="1"/>
  <c r="Q64"/>
  <c r="T64" s="1"/>
  <c r="Q63"/>
  <c r="T63" s="1"/>
  <c r="Q62"/>
  <c r="T62" s="1"/>
  <c r="Q61"/>
  <c r="T61" s="1"/>
  <c r="Q60"/>
  <c r="T60" s="1"/>
  <c r="Q59"/>
  <c r="T59" s="1"/>
  <c r="Q58"/>
  <c r="T58" s="1"/>
  <c r="Q57"/>
  <c r="T57" s="1"/>
  <c r="Q56"/>
  <c r="T56" s="1"/>
  <c r="Q55"/>
  <c r="T55" s="1"/>
  <c r="Q54"/>
  <c r="T54" s="1"/>
  <c r="Q53"/>
  <c r="T53" s="1"/>
  <c r="Q52"/>
  <c r="T52" s="1"/>
  <c r="Q51"/>
  <c r="T51" s="1"/>
  <c r="Q50"/>
  <c r="T50" s="1"/>
  <c r="Q49"/>
  <c r="T49" s="1"/>
  <c r="Q48"/>
  <c r="T48" s="1"/>
  <c r="Q47"/>
  <c r="T47" s="1"/>
  <c r="Q46"/>
  <c r="T46" s="1"/>
  <c r="Q45"/>
  <c r="T45" s="1"/>
  <c r="Q44"/>
  <c r="T44" s="1"/>
  <c r="Q43"/>
  <c r="T43" s="1"/>
  <c r="Q42"/>
  <c r="T42" s="1"/>
  <c r="Q41"/>
  <c r="T41" s="1"/>
  <c r="Q40"/>
  <c r="T40" s="1"/>
  <c r="Q39"/>
  <c r="T39" s="1"/>
  <c r="Q38"/>
  <c r="T38" s="1"/>
  <c r="Q37"/>
  <c r="T37" s="1"/>
  <c r="Q36"/>
  <c r="T36" s="1"/>
  <c r="Q35"/>
  <c r="T35" s="1"/>
  <c r="Q34"/>
  <c r="T34" s="1"/>
  <c r="Q33"/>
  <c r="T33" s="1"/>
  <c r="Q32"/>
  <c r="T32" s="1"/>
  <c r="Q31"/>
  <c r="T31" s="1"/>
  <c r="Q30"/>
  <c r="T30" s="1"/>
  <c r="Q29"/>
  <c r="T29" s="1"/>
  <c r="Q28"/>
  <c r="T28" s="1"/>
  <c r="Q27"/>
  <c r="T27" s="1"/>
  <c r="Q26"/>
  <c r="T26" s="1"/>
  <c r="Q25"/>
  <c r="T25" s="1"/>
  <c r="Q24"/>
  <c r="T24" s="1"/>
  <c r="Q23"/>
  <c r="T23" s="1"/>
  <c r="Q22"/>
  <c r="T22" s="1"/>
  <c r="Q21"/>
  <c r="T21" s="1"/>
  <c r="Q20"/>
  <c r="T20" s="1"/>
  <c r="Q19"/>
  <c r="T19" s="1"/>
  <c r="Q18"/>
  <c r="T18" s="1"/>
  <c r="Q17"/>
  <c r="T17" s="1"/>
  <c r="Q16"/>
  <c r="T16" s="1"/>
  <c r="Q15"/>
  <c r="T15" s="1"/>
  <c r="Q14"/>
  <c r="T14" s="1"/>
  <c r="Q13"/>
  <c r="T13" s="1"/>
  <c r="Q12"/>
  <c r="T12" s="1"/>
  <c r="Q11"/>
  <c r="T11" s="1"/>
  <c r="Q10"/>
  <c r="T10" s="1"/>
  <c r="Q9"/>
  <c r="T9" s="1"/>
  <c r="Q8"/>
  <c r="T8" s="1"/>
  <c r="Q327" i="2"/>
  <c r="T327" s="1"/>
  <c r="Q326"/>
  <c r="T326" s="1"/>
  <c r="Q325"/>
  <c r="T325" s="1"/>
  <c r="Q324"/>
  <c r="T324" s="1"/>
  <c r="Q323"/>
  <c r="T323" s="1"/>
  <c r="Q322"/>
  <c r="T322" s="1"/>
  <c r="Q321"/>
  <c r="T321" s="1"/>
  <c r="Q320"/>
  <c r="T320" s="1"/>
  <c r="Q319"/>
  <c r="T319" s="1"/>
  <c r="Q318"/>
  <c r="T318" s="1"/>
  <c r="Q317"/>
  <c r="T317" s="1"/>
  <c r="Q316"/>
  <c r="T316" s="1"/>
  <c r="Q315"/>
  <c r="T315" s="1"/>
  <c r="Q314"/>
  <c r="T314" s="1"/>
  <c r="Q313"/>
  <c r="T313" s="1"/>
  <c r="Q312"/>
  <c r="T312" s="1"/>
  <c r="Q311"/>
  <c r="T311" s="1"/>
  <c r="Q310"/>
  <c r="T310" s="1"/>
  <c r="Q309"/>
  <c r="T309" s="1"/>
  <c r="Q308"/>
  <c r="T308" s="1"/>
  <c r="Q307"/>
  <c r="T307" s="1"/>
  <c r="Q306"/>
  <c r="T306" s="1"/>
  <c r="Q305"/>
  <c r="T305" s="1"/>
  <c r="Q304"/>
  <c r="T304" s="1"/>
  <c r="Q303"/>
  <c r="T303" s="1"/>
  <c r="Q302"/>
  <c r="T302" s="1"/>
  <c r="Q301"/>
  <c r="T301" s="1"/>
  <c r="Q300"/>
  <c r="T300" s="1"/>
  <c r="Q299"/>
  <c r="T299" s="1"/>
  <c r="Q298"/>
  <c r="T298" s="1"/>
  <c r="Q297"/>
  <c r="T297" s="1"/>
  <c r="Q296"/>
  <c r="T296" s="1"/>
  <c r="Q295"/>
  <c r="T295" s="1"/>
  <c r="Q294"/>
  <c r="T294" s="1"/>
  <c r="Q293"/>
  <c r="T293" s="1"/>
  <c r="Q292"/>
  <c r="T292" s="1"/>
  <c r="Q291"/>
  <c r="T291" s="1"/>
  <c r="Q290"/>
  <c r="T290" s="1"/>
  <c r="Q289"/>
  <c r="T289" s="1"/>
  <c r="Q288"/>
  <c r="T288" s="1"/>
  <c r="Q287"/>
  <c r="T287" s="1"/>
  <c r="Q286"/>
  <c r="T286" s="1"/>
  <c r="Q285"/>
  <c r="T285" s="1"/>
  <c r="Q284"/>
  <c r="T284" s="1"/>
  <c r="Q283"/>
  <c r="T283" s="1"/>
  <c r="Q282"/>
  <c r="T282" s="1"/>
  <c r="Q281"/>
  <c r="T281" s="1"/>
  <c r="Q280"/>
  <c r="T280" s="1"/>
  <c r="Q279"/>
  <c r="T279" s="1"/>
  <c r="Q278"/>
  <c r="T278" s="1"/>
  <c r="Q277"/>
  <c r="T277" s="1"/>
  <c r="Q276"/>
  <c r="T276" s="1"/>
  <c r="Q275"/>
  <c r="T275" s="1"/>
  <c r="Q274"/>
  <c r="T274" s="1"/>
  <c r="Q273"/>
  <c r="T273" s="1"/>
  <c r="Q272"/>
  <c r="T272" s="1"/>
  <c r="Q271"/>
  <c r="T271" s="1"/>
  <c r="Q270"/>
  <c r="T270" s="1"/>
  <c r="Q269"/>
  <c r="T269" s="1"/>
  <c r="Q268"/>
  <c r="T268" s="1"/>
  <c r="Q267"/>
  <c r="T267" s="1"/>
  <c r="Q266"/>
  <c r="T266" s="1"/>
  <c r="Q265"/>
  <c r="T265" s="1"/>
  <c r="Q264"/>
  <c r="T264" s="1"/>
  <c r="Q263"/>
  <c r="T263" s="1"/>
  <c r="Q262"/>
  <c r="T262" s="1"/>
  <c r="Q261"/>
  <c r="T261" s="1"/>
  <c r="Q260"/>
  <c r="T260" s="1"/>
  <c r="Q259"/>
  <c r="T259" s="1"/>
  <c r="Q258"/>
  <c r="T258" s="1"/>
  <c r="Q257"/>
  <c r="T257" s="1"/>
  <c r="Q256"/>
  <c r="T256" s="1"/>
  <c r="Q255"/>
  <c r="T255" s="1"/>
  <c r="Q254"/>
  <c r="T254" s="1"/>
  <c r="Q253"/>
  <c r="T253" s="1"/>
  <c r="Q252"/>
  <c r="T252" s="1"/>
  <c r="Q251"/>
  <c r="T251" s="1"/>
  <c r="Q250"/>
  <c r="T250" s="1"/>
  <c r="Q249"/>
  <c r="T249" s="1"/>
  <c r="Q248"/>
  <c r="T248" s="1"/>
  <c r="Q247"/>
  <c r="T247" s="1"/>
  <c r="Q246"/>
  <c r="T246" s="1"/>
  <c r="Q245"/>
  <c r="T245" s="1"/>
  <c r="Q244"/>
  <c r="T244" s="1"/>
  <c r="Q243"/>
  <c r="T243" s="1"/>
  <c r="Q242"/>
  <c r="T242" s="1"/>
  <c r="Q241"/>
  <c r="T241" s="1"/>
  <c r="Q240"/>
  <c r="T240" s="1"/>
  <c r="Q239"/>
  <c r="T239" s="1"/>
  <c r="Q238"/>
  <c r="T238" s="1"/>
  <c r="Q237"/>
  <c r="T237" s="1"/>
  <c r="Q236"/>
  <c r="T236" s="1"/>
  <c r="Q235"/>
  <c r="T235" s="1"/>
  <c r="Q234"/>
  <c r="T234" s="1"/>
  <c r="Q233"/>
  <c r="T233" s="1"/>
  <c r="Q232"/>
  <c r="T232" s="1"/>
  <c r="Q231"/>
  <c r="T231" s="1"/>
  <c r="Q230"/>
  <c r="T230" s="1"/>
  <c r="Q229"/>
  <c r="T229" s="1"/>
  <c r="Q228"/>
  <c r="T228" s="1"/>
  <c r="Q227"/>
  <c r="T227" s="1"/>
  <c r="Q226"/>
  <c r="T226" s="1"/>
  <c r="Q225"/>
  <c r="T225" s="1"/>
  <c r="Q224"/>
  <c r="T224" s="1"/>
  <c r="Q223"/>
  <c r="T223" s="1"/>
  <c r="Q222"/>
  <c r="T222" s="1"/>
  <c r="Q221"/>
  <c r="T221" s="1"/>
  <c r="Q220"/>
  <c r="T220" s="1"/>
  <c r="Q219"/>
  <c r="T219" s="1"/>
  <c r="Q218"/>
  <c r="T218" s="1"/>
  <c r="Q217"/>
  <c r="T217" s="1"/>
  <c r="Q216"/>
  <c r="T216" s="1"/>
  <c r="Q215"/>
  <c r="T215" s="1"/>
  <c r="Q214"/>
  <c r="T214" s="1"/>
  <c r="Q213"/>
  <c r="T213" s="1"/>
  <c r="Q212"/>
  <c r="T212" s="1"/>
  <c r="Q211"/>
  <c r="T211" s="1"/>
  <c r="Q210"/>
  <c r="T210" s="1"/>
  <c r="Q209"/>
  <c r="T209" s="1"/>
  <c r="Q208"/>
  <c r="T208" s="1"/>
  <c r="Q207"/>
  <c r="T207" s="1"/>
  <c r="Q206"/>
  <c r="T206" s="1"/>
  <c r="Q205"/>
  <c r="T205" s="1"/>
  <c r="Q204"/>
  <c r="T204" s="1"/>
  <c r="Q203"/>
  <c r="T203" s="1"/>
  <c r="Q202"/>
  <c r="T202" s="1"/>
  <c r="Q201"/>
  <c r="T201" s="1"/>
  <c r="Q200"/>
  <c r="T200" s="1"/>
  <c r="Q199"/>
  <c r="T199" s="1"/>
  <c r="Q198"/>
  <c r="T198" s="1"/>
  <c r="Q197"/>
  <c r="T197" s="1"/>
  <c r="Q196"/>
  <c r="T196" s="1"/>
  <c r="Q195"/>
  <c r="T195" s="1"/>
  <c r="Q194"/>
  <c r="T194" s="1"/>
  <c r="Q193"/>
  <c r="T193" s="1"/>
  <c r="Q192"/>
  <c r="T192" s="1"/>
  <c r="Q191"/>
  <c r="T191" s="1"/>
  <c r="Q190"/>
  <c r="T190" s="1"/>
  <c r="Q189"/>
  <c r="T189" s="1"/>
  <c r="Q188"/>
  <c r="T188" s="1"/>
  <c r="Q187"/>
  <c r="T187" s="1"/>
  <c r="Q186"/>
  <c r="T186" s="1"/>
  <c r="Q185"/>
  <c r="T185" s="1"/>
  <c r="Q184"/>
  <c r="T184" s="1"/>
  <c r="Q183"/>
  <c r="T183" s="1"/>
  <c r="Q182"/>
  <c r="T182" s="1"/>
  <c r="Q181"/>
  <c r="T181" s="1"/>
  <c r="Q180"/>
  <c r="T180" s="1"/>
  <c r="Q179"/>
  <c r="T179" s="1"/>
  <c r="Q178"/>
  <c r="T178" s="1"/>
  <c r="Q177"/>
  <c r="T177" s="1"/>
  <c r="Q176"/>
  <c r="T176" s="1"/>
  <c r="Q175"/>
  <c r="T175" s="1"/>
  <c r="Q174"/>
  <c r="T174" s="1"/>
  <c r="Q173"/>
  <c r="T173" s="1"/>
  <c r="Q172"/>
  <c r="T172" s="1"/>
  <c r="Q171"/>
  <c r="T171" s="1"/>
  <c r="Q170"/>
  <c r="T170" s="1"/>
  <c r="Q169"/>
  <c r="T169" s="1"/>
  <c r="Q168"/>
  <c r="T168" s="1"/>
  <c r="Q167"/>
  <c r="T167" s="1"/>
  <c r="Q166"/>
  <c r="T166" s="1"/>
  <c r="Q165"/>
  <c r="T165" s="1"/>
  <c r="Q164"/>
  <c r="T164" s="1"/>
  <c r="Q163"/>
  <c r="T163" s="1"/>
  <c r="Q162"/>
  <c r="T162" s="1"/>
  <c r="Q161"/>
  <c r="T161" s="1"/>
  <c r="Q160"/>
  <c r="T160" s="1"/>
  <c r="Q159"/>
  <c r="T159" s="1"/>
  <c r="Q158"/>
  <c r="T158" s="1"/>
  <c r="Q157"/>
  <c r="T157" s="1"/>
  <c r="Q156"/>
  <c r="T156" s="1"/>
  <c r="Q155"/>
  <c r="T155" s="1"/>
  <c r="Q154"/>
  <c r="T154" s="1"/>
  <c r="Q153"/>
  <c r="T153" s="1"/>
  <c r="Q152"/>
  <c r="T152" s="1"/>
  <c r="Q151"/>
  <c r="T151" s="1"/>
  <c r="Q150"/>
  <c r="T150" s="1"/>
  <c r="Q149"/>
  <c r="T149" s="1"/>
  <c r="Q148"/>
  <c r="T148" s="1"/>
  <c r="Q147"/>
  <c r="T147" s="1"/>
  <c r="Q146"/>
  <c r="T146" s="1"/>
  <c r="Q145"/>
  <c r="T145" s="1"/>
  <c r="Q144"/>
  <c r="T144" s="1"/>
  <c r="Q143"/>
  <c r="T143" s="1"/>
  <c r="Q142"/>
  <c r="T142" s="1"/>
  <c r="Q141"/>
  <c r="T141" s="1"/>
  <c r="Q140"/>
  <c r="T140" s="1"/>
  <c r="Q139"/>
  <c r="T139" s="1"/>
  <c r="Q138"/>
  <c r="T138" s="1"/>
  <c r="Q137"/>
  <c r="T137" s="1"/>
  <c r="Q136"/>
  <c r="T136" s="1"/>
  <c r="Q135"/>
  <c r="T135" s="1"/>
  <c r="Q134"/>
  <c r="T134" s="1"/>
  <c r="Q133"/>
  <c r="T133" s="1"/>
  <c r="Q132"/>
  <c r="T132" s="1"/>
  <c r="Q131"/>
  <c r="T131" s="1"/>
  <c r="Q130"/>
  <c r="T130" s="1"/>
  <c r="Q129"/>
  <c r="T129" s="1"/>
  <c r="Q128"/>
  <c r="T128" s="1"/>
  <c r="Q127"/>
  <c r="T127" s="1"/>
  <c r="Q126"/>
  <c r="T126" s="1"/>
  <c r="Q125"/>
  <c r="T125" s="1"/>
  <c r="Q124"/>
  <c r="T124" s="1"/>
  <c r="Q123"/>
  <c r="T123" s="1"/>
  <c r="Q122"/>
  <c r="T122" s="1"/>
  <c r="Q121"/>
  <c r="T121" s="1"/>
  <c r="Q120"/>
  <c r="T120" s="1"/>
  <c r="Q119"/>
  <c r="T119" s="1"/>
  <c r="Q118"/>
  <c r="T118" s="1"/>
  <c r="Q117"/>
  <c r="T117" s="1"/>
  <c r="Q116"/>
  <c r="T116" s="1"/>
  <c r="Q115"/>
  <c r="T115" s="1"/>
  <c r="Q114"/>
  <c r="T114" s="1"/>
  <c r="Q113"/>
  <c r="T113" s="1"/>
  <c r="Q112"/>
  <c r="T112" s="1"/>
  <c r="Q111"/>
  <c r="T111" s="1"/>
  <c r="Q110"/>
  <c r="T110" s="1"/>
  <c r="Q109"/>
  <c r="T109" s="1"/>
  <c r="Q108"/>
  <c r="T108" s="1"/>
  <c r="Q107"/>
  <c r="T107" s="1"/>
  <c r="Q106"/>
  <c r="T106" s="1"/>
  <c r="Q105"/>
  <c r="T105" s="1"/>
  <c r="Q104"/>
  <c r="T104" s="1"/>
  <c r="Q103"/>
  <c r="T103" s="1"/>
  <c r="Q102"/>
  <c r="T102" s="1"/>
  <c r="Q101"/>
  <c r="T101" s="1"/>
  <c r="Q100"/>
  <c r="T100" s="1"/>
  <c r="Q99"/>
  <c r="T99" s="1"/>
  <c r="Q98"/>
  <c r="T98" s="1"/>
  <c r="Q97"/>
  <c r="T97" s="1"/>
  <c r="Q96"/>
  <c r="T96" s="1"/>
  <c r="Q95"/>
  <c r="T95" s="1"/>
  <c r="Q94"/>
  <c r="T94" s="1"/>
  <c r="Q93"/>
  <c r="T93" s="1"/>
  <c r="Q92"/>
  <c r="T92" s="1"/>
  <c r="Q91"/>
  <c r="T91" s="1"/>
  <c r="Q90"/>
  <c r="T90" s="1"/>
  <c r="Q89"/>
  <c r="T89" s="1"/>
  <c r="Q88"/>
  <c r="T88" s="1"/>
  <c r="Q87"/>
  <c r="T87" s="1"/>
  <c r="Q86"/>
  <c r="T86" s="1"/>
  <c r="Q85"/>
  <c r="T85" s="1"/>
  <c r="Q84"/>
  <c r="T84" s="1"/>
  <c r="Q83"/>
  <c r="T83" s="1"/>
  <c r="Q82"/>
  <c r="T82" s="1"/>
  <c r="Q81"/>
  <c r="T81" s="1"/>
  <c r="Q80"/>
  <c r="T80" s="1"/>
  <c r="Q79"/>
  <c r="T79" s="1"/>
  <c r="Q78"/>
  <c r="T78" s="1"/>
  <c r="Q77"/>
  <c r="T77" s="1"/>
  <c r="Q76"/>
  <c r="T76" s="1"/>
  <c r="Q75"/>
  <c r="T75" s="1"/>
  <c r="Q74"/>
  <c r="T74" s="1"/>
  <c r="Q73"/>
  <c r="T73" s="1"/>
  <c r="Q72"/>
  <c r="T72" s="1"/>
  <c r="Q71"/>
  <c r="T71" s="1"/>
  <c r="Q70"/>
  <c r="T70" s="1"/>
  <c r="Q69"/>
  <c r="T69" s="1"/>
  <c r="Q68"/>
  <c r="T68" s="1"/>
  <c r="Q67"/>
  <c r="T67" s="1"/>
  <c r="Q66"/>
  <c r="T66" s="1"/>
  <c r="Q65"/>
  <c r="T65" s="1"/>
  <c r="Q64"/>
  <c r="T64" s="1"/>
  <c r="Q63"/>
  <c r="T63" s="1"/>
  <c r="Q62"/>
  <c r="T62" s="1"/>
  <c r="Q61"/>
  <c r="T61" s="1"/>
  <c r="Q60"/>
  <c r="T60" s="1"/>
  <c r="Q59"/>
  <c r="T59" s="1"/>
  <c r="Q58"/>
  <c r="T58" s="1"/>
  <c r="Q57"/>
  <c r="T57" s="1"/>
  <c r="Q56"/>
  <c r="T56" s="1"/>
  <c r="Q55"/>
  <c r="T55" s="1"/>
  <c r="Q54"/>
  <c r="T54" s="1"/>
  <c r="Q53"/>
  <c r="T53" s="1"/>
  <c r="Q52"/>
  <c r="T52" s="1"/>
  <c r="Q51"/>
  <c r="T51" s="1"/>
  <c r="Q50"/>
  <c r="T50" s="1"/>
  <c r="Q49"/>
  <c r="T49" s="1"/>
  <c r="Q48"/>
  <c r="T48" s="1"/>
  <c r="Q47"/>
  <c r="T47" s="1"/>
  <c r="Q46"/>
  <c r="T46" s="1"/>
  <c r="Q45"/>
  <c r="T45" s="1"/>
  <c r="Q44"/>
  <c r="T44" s="1"/>
  <c r="Q43"/>
  <c r="T43" s="1"/>
  <c r="Q42"/>
  <c r="T42" s="1"/>
  <c r="Q41"/>
  <c r="T41" s="1"/>
  <c r="Q40"/>
  <c r="T40" s="1"/>
  <c r="Q39"/>
  <c r="T39" s="1"/>
  <c r="Q38"/>
  <c r="T38" s="1"/>
  <c r="Q37"/>
  <c r="T37" s="1"/>
  <c r="Q36"/>
  <c r="T36" s="1"/>
  <c r="Q35"/>
  <c r="T35" s="1"/>
  <c r="Q34"/>
  <c r="T34" s="1"/>
  <c r="Q33"/>
  <c r="T33" s="1"/>
  <c r="Q32"/>
  <c r="T32" s="1"/>
  <c r="Q31"/>
  <c r="T31" s="1"/>
  <c r="Q30"/>
  <c r="T30" s="1"/>
  <c r="Q29"/>
  <c r="T29" s="1"/>
  <c r="Q28"/>
  <c r="T28" s="1"/>
  <c r="Q27"/>
  <c r="T27" s="1"/>
  <c r="Q26"/>
  <c r="T26" s="1"/>
  <c r="Q25"/>
  <c r="T25" s="1"/>
  <c r="Q24"/>
  <c r="T24" s="1"/>
  <c r="Q23"/>
  <c r="T23" s="1"/>
  <c r="Q22"/>
  <c r="T22" s="1"/>
  <c r="Q21"/>
  <c r="T21" s="1"/>
  <c r="Q20"/>
  <c r="T20" s="1"/>
  <c r="Q19"/>
  <c r="T19" s="1"/>
  <c r="Q18"/>
  <c r="T18" s="1"/>
  <c r="Q17"/>
  <c r="T17" s="1"/>
  <c r="Q16"/>
  <c r="T16" s="1"/>
  <c r="Q15"/>
  <c r="T15" s="1"/>
  <c r="Q14"/>
  <c r="T14" s="1"/>
  <c r="Q13"/>
  <c r="T13" s="1"/>
  <c r="Q12"/>
  <c r="T12" s="1"/>
  <c r="Q11"/>
  <c r="T11" s="1"/>
  <c r="Q10"/>
  <c r="T10" s="1"/>
  <c r="Q9"/>
  <c r="T9" s="1"/>
  <c r="Q8"/>
  <c r="T8" s="1"/>
  <c r="Q327" i="1"/>
  <c r="T327" s="1"/>
  <c r="Q326"/>
  <c r="T326" s="1"/>
  <c r="Q325"/>
  <c r="T325" s="1"/>
  <c r="Q324"/>
  <c r="T324" s="1"/>
  <c r="Q323"/>
  <c r="T323" s="1"/>
  <c r="Q322"/>
  <c r="T322" s="1"/>
  <c r="Q321"/>
  <c r="T321" s="1"/>
  <c r="Q320"/>
  <c r="T320" s="1"/>
  <c r="Q319"/>
  <c r="T319" s="1"/>
  <c r="Q318"/>
  <c r="T318" s="1"/>
  <c r="Q317"/>
  <c r="T317" s="1"/>
  <c r="Q316"/>
  <c r="T316" s="1"/>
  <c r="Q315"/>
  <c r="T315" s="1"/>
  <c r="Q314"/>
  <c r="T314" s="1"/>
  <c r="Q313"/>
  <c r="T313" s="1"/>
  <c r="Q312"/>
  <c r="T312" s="1"/>
  <c r="Q311"/>
  <c r="T311" s="1"/>
  <c r="Q310"/>
  <c r="T310" s="1"/>
  <c r="Q309"/>
  <c r="T309" s="1"/>
  <c r="Q308"/>
  <c r="T308" s="1"/>
  <c r="Q307"/>
  <c r="T307" s="1"/>
  <c r="Q306"/>
  <c r="T306" s="1"/>
  <c r="Q305"/>
  <c r="T305" s="1"/>
  <c r="Q304"/>
  <c r="T304" s="1"/>
  <c r="Q303"/>
  <c r="T303" s="1"/>
  <c r="Q302"/>
  <c r="T302" s="1"/>
  <c r="Q301"/>
  <c r="T301" s="1"/>
  <c r="Q300"/>
  <c r="T300" s="1"/>
  <c r="Q299"/>
  <c r="T299" s="1"/>
  <c r="Q298"/>
  <c r="T298" s="1"/>
  <c r="Q297"/>
  <c r="T297" s="1"/>
  <c r="Q296"/>
  <c r="T296" s="1"/>
  <c r="Q295"/>
  <c r="T295" s="1"/>
  <c r="Q294"/>
  <c r="T294" s="1"/>
  <c r="Q293"/>
  <c r="T293" s="1"/>
  <c r="Q292"/>
  <c r="T292" s="1"/>
  <c r="Q291"/>
  <c r="T291" s="1"/>
  <c r="Q290"/>
  <c r="T290" s="1"/>
  <c r="Q289"/>
  <c r="T289" s="1"/>
  <c r="Q288"/>
  <c r="T288" s="1"/>
  <c r="Q287"/>
  <c r="T287" s="1"/>
  <c r="Q286"/>
  <c r="T286" s="1"/>
  <c r="Q285"/>
  <c r="T285" s="1"/>
  <c r="Q284"/>
  <c r="T284" s="1"/>
  <c r="Q283"/>
  <c r="T283" s="1"/>
  <c r="Q282"/>
  <c r="T282" s="1"/>
  <c r="Q281"/>
  <c r="T281" s="1"/>
  <c r="Q280"/>
  <c r="T280" s="1"/>
  <c r="Q279"/>
  <c r="T279" s="1"/>
  <c r="Q278"/>
  <c r="T278" s="1"/>
  <c r="Q277"/>
  <c r="T277" s="1"/>
  <c r="Q276"/>
  <c r="T276" s="1"/>
  <c r="Q275"/>
  <c r="T275" s="1"/>
  <c r="Q274"/>
  <c r="T274" s="1"/>
  <c r="Q273"/>
  <c r="T273" s="1"/>
  <c r="Q272"/>
  <c r="T272" s="1"/>
  <c r="Q271"/>
  <c r="T271" s="1"/>
  <c r="Q270"/>
  <c r="T270" s="1"/>
  <c r="Q269"/>
  <c r="T269" s="1"/>
  <c r="Q268"/>
  <c r="T268" s="1"/>
  <c r="Q267"/>
  <c r="T267" s="1"/>
  <c r="Q266"/>
  <c r="T266" s="1"/>
  <c r="Q265"/>
  <c r="T265" s="1"/>
  <c r="Q264"/>
  <c r="T264" s="1"/>
  <c r="Q263"/>
  <c r="T263" s="1"/>
  <c r="Q262"/>
  <c r="T262" s="1"/>
  <c r="Q261"/>
  <c r="T261" s="1"/>
  <c r="Q260"/>
  <c r="T260" s="1"/>
  <c r="Q259"/>
  <c r="T259" s="1"/>
  <c r="Q258"/>
  <c r="T258" s="1"/>
  <c r="Q257"/>
  <c r="T257" s="1"/>
  <c r="Q256"/>
  <c r="T256" s="1"/>
  <c r="Q255"/>
  <c r="T255" s="1"/>
  <c r="Q254"/>
  <c r="T254" s="1"/>
  <c r="Q253"/>
  <c r="T253" s="1"/>
  <c r="Q252"/>
  <c r="T252" s="1"/>
  <c r="Q251"/>
  <c r="T251" s="1"/>
  <c r="Q250"/>
  <c r="T250" s="1"/>
  <c r="Q249"/>
  <c r="T249" s="1"/>
  <c r="Q248"/>
  <c r="T248" s="1"/>
  <c r="Q247"/>
  <c r="T247" s="1"/>
  <c r="Q246"/>
  <c r="T246" s="1"/>
  <c r="Q245"/>
  <c r="T245" s="1"/>
  <c r="Q244"/>
  <c r="T244" s="1"/>
  <c r="Q243"/>
  <c r="T243" s="1"/>
  <c r="Q242"/>
  <c r="T242" s="1"/>
  <c r="Q241"/>
  <c r="T241" s="1"/>
  <c r="Q240"/>
  <c r="T240" s="1"/>
  <c r="Q239"/>
  <c r="T239" s="1"/>
  <c r="Q238"/>
  <c r="T238" s="1"/>
  <c r="Q237"/>
  <c r="T237" s="1"/>
  <c r="Q236"/>
  <c r="T236" s="1"/>
  <c r="Q235"/>
  <c r="T235" s="1"/>
  <c r="Q234"/>
  <c r="T234" s="1"/>
  <c r="Q233"/>
  <c r="T233" s="1"/>
  <c r="Q232"/>
  <c r="T232" s="1"/>
  <c r="Q231"/>
  <c r="T231" s="1"/>
  <c r="Q230"/>
  <c r="T230" s="1"/>
  <c r="Q229"/>
  <c r="T229" s="1"/>
  <c r="Q228"/>
  <c r="T228" s="1"/>
  <c r="Q227"/>
  <c r="T227" s="1"/>
  <c r="Q226"/>
  <c r="T226" s="1"/>
  <c r="Q225"/>
  <c r="T225" s="1"/>
  <c r="Q224"/>
  <c r="T224" s="1"/>
  <c r="Q223"/>
  <c r="T223" s="1"/>
  <c r="Q222"/>
  <c r="T222" s="1"/>
  <c r="Q221"/>
  <c r="T221" s="1"/>
  <c r="Q220"/>
  <c r="T220" s="1"/>
  <c r="Q219"/>
  <c r="T219" s="1"/>
  <c r="Q218"/>
  <c r="T218" s="1"/>
  <c r="Q217"/>
  <c r="T217" s="1"/>
  <c r="Q216"/>
  <c r="T216" s="1"/>
  <c r="Q215"/>
  <c r="T215" s="1"/>
  <c r="Q214"/>
  <c r="T214" s="1"/>
  <c r="Q213"/>
  <c r="T213" s="1"/>
  <c r="Q212"/>
  <c r="T212" s="1"/>
  <c r="Q211"/>
  <c r="T211" s="1"/>
  <c r="Q210"/>
  <c r="T210" s="1"/>
  <c r="Q209"/>
  <c r="T209" s="1"/>
  <c r="Q208"/>
  <c r="T208" s="1"/>
  <c r="Q207"/>
  <c r="T207" s="1"/>
  <c r="Q206"/>
  <c r="T206" s="1"/>
  <c r="Q205"/>
  <c r="T205" s="1"/>
  <c r="Q204"/>
  <c r="T204" s="1"/>
  <c r="Q203"/>
  <c r="T203" s="1"/>
  <c r="Q202"/>
  <c r="T202" s="1"/>
  <c r="Q201"/>
  <c r="T201" s="1"/>
  <c r="Q200"/>
  <c r="T200" s="1"/>
  <c r="Q199"/>
  <c r="T199" s="1"/>
  <c r="Q198"/>
  <c r="T198" s="1"/>
  <c r="Q197"/>
  <c r="T197" s="1"/>
  <c r="Q196"/>
  <c r="T196" s="1"/>
  <c r="Q195"/>
  <c r="T195" s="1"/>
  <c r="Q194"/>
  <c r="T194" s="1"/>
  <c r="Q193"/>
  <c r="T193" s="1"/>
  <c r="Q192"/>
  <c r="T192" s="1"/>
  <c r="Q191"/>
  <c r="T191" s="1"/>
  <c r="Q190"/>
  <c r="T190" s="1"/>
  <c r="Q189"/>
  <c r="T189" s="1"/>
  <c r="Q188"/>
  <c r="T188" s="1"/>
  <c r="Q187"/>
  <c r="T187" s="1"/>
  <c r="Q186"/>
  <c r="T186" s="1"/>
  <c r="Q185"/>
  <c r="T185" s="1"/>
  <c r="Q184"/>
  <c r="T184" s="1"/>
  <c r="Q183"/>
  <c r="T183" s="1"/>
  <c r="Q182"/>
  <c r="T182" s="1"/>
  <c r="Q181"/>
  <c r="T181" s="1"/>
  <c r="Q180"/>
  <c r="T180" s="1"/>
  <c r="Q179"/>
  <c r="T179" s="1"/>
  <c r="Q178"/>
  <c r="T178" s="1"/>
  <c r="Q177"/>
  <c r="T177" s="1"/>
  <c r="Q176"/>
  <c r="T176" s="1"/>
  <c r="Q175"/>
  <c r="T175" s="1"/>
  <c r="Q174"/>
  <c r="T174" s="1"/>
  <c r="Q173"/>
  <c r="T173" s="1"/>
  <c r="Q172"/>
  <c r="T172" s="1"/>
  <c r="Q171"/>
  <c r="T171" s="1"/>
  <c r="Q170"/>
  <c r="T170" s="1"/>
  <c r="Q169"/>
  <c r="T169" s="1"/>
  <c r="Q168"/>
  <c r="T168" s="1"/>
  <c r="Q167"/>
  <c r="T167" s="1"/>
  <c r="Q166"/>
  <c r="T166" s="1"/>
  <c r="Q165"/>
  <c r="T165" s="1"/>
  <c r="Q164"/>
  <c r="T164" s="1"/>
  <c r="Q163"/>
  <c r="T163" s="1"/>
  <c r="Q162"/>
  <c r="T162" s="1"/>
  <c r="Q161"/>
  <c r="T161" s="1"/>
  <c r="Q160"/>
  <c r="T160" s="1"/>
  <c r="Q159"/>
  <c r="T159" s="1"/>
  <c r="Q158"/>
  <c r="T158" s="1"/>
  <c r="Q157"/>
  <c r="T157" s="1"/>
  <c r="Q156"/>
  <c r="T156" s="1"/>
  <c r="Q155"/>
  <c r="T155" s="1"/>
  <c r="Q154"/>
  <c r="T154" s="1"/>
  <c r="Q153"/>
  <c r="T153" s="1"/>
  <c r="Q152"/>
  <c r="T152" s="1"/>
  <c r="Q151"/>
  <c r="T151" s="1"/>
  <c r="Q150"/>
  <c r="T150" s="1"/>
  <c r="Q149"/>
  <c r="T149" s="1"/>
  <c r="Q148"/>
  <c r="T148" s="1"/>
  <c r="Q147"/>
  <c r="T147" s="1"/>
  <c r="Q146"/>
  <c r="T146" s="1"/>
  <c r="Q145"/>
  <c r="T145" s="1"/>
  <c r="Q144"/>
  <c r="T144" s="1"/>
  <c r="Q143"/>
  <c r="T143" s="1"/>
  <c r="Q142"/>
  <c r="T142" s="1"/>
  <c r="Q141"/>
  <c r="T141" s="1"/>
  <c r="Q140"/>
  <c r="T140" s="1"/>
  <c r="Q139"/>
  <c r="T139" s="1"/>
  <c r="Q138"/>
  <c r="T138" s="1"/>
  <c r="Q137"/>
  <c r="T137" s="1"/>
  <c r="Q136"/>
  <c r="T136" s="1"/>
  <c r="Q135"/>
  <c r="T135" s="1"/>
  <c r="Q134"/>
  <c r="T134" s="1"/>
  <c r="Q133"/>
  <c r="T133" s="1"/>
  <c r="Q132"/>
  <c r="T132" s="1"/>
  <c r="Q131"/>
  <c r="T131" s="1"/>
  <c r="Q130"/>
  <c r="T130" s="1"/>
  <c r="Q129"/>
  <c r="T129" s="1"/>
  <c r="Q128"/>
  <c r="T128" s="1"/>
  <c r="Q127"/>
  <c r="T127" s="1"/>
  <c r="Q126"/>
  <c r="T126" s="1"/>
  <c r="Q125"/>
  <c r="T125" s="1"/>
  <c r="Q124"/>
  <c r="T124" s="1"/>
  <c r="Q123"/>
  <c r="T123" s="1"/>
  <c r="Q122"/>
  <c r="T122" s="1"/>
  <c r="Q121"/>
  <c r="T121" s="1"/>
  <c r="Q120"/>
  <c r="T120" s="1"/>
  <c r="Q119"/>
  <c r="T119" s="1"/>
  <c r="Q118"/>
  <c r="T118" s="1"/>
  <c r="Q117"/>
  <c r="T117" s="1"/>
  <c r="Q116"/>
  <c r="T116" s="1"/>
  <c r="Q115"/>
  <c r="T115" s="1"/>
  <c r="Q114"/>
  <c r="T114" s="1"/>
  <c r="Q113"/>
  <c r="T113" s="1"/>
  <c r="Q112"/>
  <c r="T112" s="1"/>
  <c r="Q111"/>
  <c r="T111" s="1"/>
  <c r="Q110"/>
  <c r="T110" s="1"/>
  <c r="Q109"/>
  <c r="T109" s="1"/>
  <c r="Q108"/>
  <c r="T108" s="1"/>
  <c r="Q107"/>
  <c r="T107" s="1"/>
  <c r="Q106"/>
  <c r="T106" s="1"/>
  <c r="Q105"/>
  <c r="T105" s="1"/>
  <c r="Q104"/>
  <c r="T104" s="1"/>
  <c r="Q103"/>
  <c r="T103" s="1"/>
  <c r="Q102"/>
  <c r="T102" s="1"/>
  <c r="Q101"/>
  <c r="T101" s="1"/>
  <c r="Q100"/>
  <c r="T100" s="1"/>
  <c r="Q99"/>
  <c r="T99" s="1"/>
  <c r="Q98"/>
  <c r="T98" s="1"/>
  <c r="Q97"/>
  <c r="T97" s="1"/>
  <c r="Q96"/>
  <c r="T96" s="1"/>
  <c r="Q95"/>
  <c r="T95" s="1"/>
  <c r="Q94"/>
  <c r="T94" s="1"/>
  <c r="Q93"/>
  <c r="T93" s="1"/>
  <c r="Q92"/>
  <c r="T92" s="1"/>
  <c r="Q91"/>
  <c r="T91" s="1"/>
  <c r="Q90"/>
  <c r="T90" s="1"/>
  <c r="Q89"/>
  <c r="T89" s="1"/>
  <c r="Q88"/>
  <c r="T88" s="1"/>
  <c r="Q87"/>
  <c r="T87" s="1"/>
  <c r="Q86"/>
  <c r="T86" s="1"/>
  <c r="Q85"/>
  <c r="T85" s="1"/>
  <c r="Q84"/>
  <c r="T84" s="1"/>
  <c r="Q83"/>
  <c r="T83" s="1"/>
  <c r="Q82"/>
  <c r="T82" s="1"/>
  <c r="Q81"/>
  <c r="T81" s="1"/>
  <c r="Q80"/>
  <c r="T80" s="1"/>
  <c r="Q79"/>
  <c r="T79" s="1"/>
  <c r="Q78"/>
  <c r="T78" s="1"/>
  <c r="Q77"/>
  <c r="T77" s="1"/>
  <c r="Q76"/>
  <c r="T76" s="1"/>
  <c r="Q75"/>
  <c r="T75" s="1"/>
  <c r="Q74"/>
  <c r="T74" s="1"/>
  <c r="Q73"/>
  <c r="T73" s="1"/>
  <c r="Q72"/>
  <c r="T72" s="1"/>
  <c r="Q71"/>
  <c r="T71" s="1"/>
  <c r="Q70"/>
  <c r="T70" s="1"/>
  <c r="Q69"/>
  <c r="T69" s="1"/>
  <c r="Q68"/>
  <c r="T68" s="1"/>
  <c r="Q67"/>
  <c r="T67" s="1"/>
  <c r="Q66"/>
  <c r="T66" s="1"/>
  <c r="Q65"/>
  <c r="T65" s="1"/>
  <c r="Q64"/>
  <c r="T64" s="1"/>
  <c r="Q63"/>
  <c r="T63" s="1"/>
  <c r="Q62"/>
  <c r="T62" s="1"/>
  <c r="Q61"/>
  <c r="T61" s="1"/>
  <c r="Q60"/>
  <c r="T60" s="1"/>
  <c r="Q59"/>
  <c r="T59" s="1"/>
  <c r="Q58"/>
  <c r="T58" s="1"/>
  <c r="Q57"/>
  <c r="T57" s="1"/>
  <c r="Q56"/>
  <c r="T56" s="1"/>
  <c r="Q55"/>
  <c r="T55" s="1"/>
  <c r="Q54"/>
  <c r="T54" s="1"/>
  <c r="Q53"/>
  <c r="T53" s="1"/>
  <c r="Q52"/>
  <c r="T52" s="1"/>
  <c r="Q51"/>
  <c r="T51" s="1"/>
  <c r="Q50"/>
  <c r="T50" s="1"/>
  <c r="Q49"/>
  <c r="T49" s="1"/>
  <c r="Q48"/>
  <c r="T48" s="1"/>
  <c r="Q47"/>
  <c r="T47" s="1"/>
  <c r="Q46"/>
  <c r="T46" s="1"/>
  <c r="Q45"/>
  <c r="T45" s="1"/>
  <c r="Q44"/>
  <c r="T44" s="1"/>
  <c r="Q43"/>
  <c r="T43" s="1"/>
  <c r="Q42"/>
  <c r="T42" s="1"/>
  <c r="Q41"/>
  <c r="T41" s="1"/>
  <c r="Q40"/>
  <c r="T40" s="1"/>
  <c r="Q39"/>
  <c r="T39" s="1"/>
  <c r="Q38"/>
  <c r="T38" s="1"/>
  <c r="Q37"/>
  <c r="T37" s="1"/>
  <c r="Q36"/>
  <c r="T36" s="1"/>
  <c r="Q35"/>
  <c r="T35" s="1"/>
  <c r="Q34"/>
  <c r="T34" s="1"/>
  <c r="Q33"/>
  <c r="T33" s="1"/>
  <c r="Q32"/>
  <c r="T32" s="1"/>
  <c r="Q31"/>
  <c r="T31" s="1"/>
  <c r="Q30"/>
  <c r="T30" s="1"/>
  <c r="Q29"/>
  <c r="T29" s="1"/>
  <c r="Q28"/>
  <c r="T28" s="1"/>
  <c r="Q27"/>
  <c r="T27" s="1"/>
  <c r="Q26"/>
  <c r="T26" s="1"/>
  <c r="Q25"/>
  <c r="T25" s="1"/>
  <c r="Q24"/>
  <c r="T24" s="1"/>
  <c r="Q23"/>
  <c r="T23" s="1"/>
  <c r="Q22"/>
  <c r="T22" s="1"/>
  <c r="Q21"/>
  <c r="T21" s="1"/>
  <c r="Q20"/>
  <c r="T20" s="1"/>
  <c r="Q19"/>
  <c r="T19" s="1"/>
  <c r="Q18"/>
  <c r="T18" s="1"/>
  <c r="Q17"/>
  <c r="T17" s="1"/>
  <c r="Q16"/>
  <c r="T16" s="1"/>
  <c r="Q15"/>
  <c r="T15" s="1"/>
  <c r="Q14"/>
  <c r="T14" s="1"/>
  <c r="Q13"/>
  <c r="T13" s="1"/>
  <c r="Q12"/>
  <c r="T12" s="1"/>
  <c r="Q11"/>
  <c r="T11" s="1"/>
  <c r="Q10"/>
  <c r="T10" s="1"/>
  <c r="Q9"/>
  <c r="T9" s="1"/>
  <c r="Q8"/>
  <c r="T8" s="1"/>
  <c r="J62" i="5"/>
  <c r="Y24"/>
  <c r="Y25" s="1"/>
  <c r="Y26" s="1"/>
  <c r="J65"/>
  <c r="S3"/>
  <c r="S4" s="1"/>
  <c r="AC66" i="6"/>
  <c r="AC63"/>
  <c r="L62" i="4"/>
  <c r="C18"/>
  <c r="A15"/>
  <c r="L65"/>
  <c r="AX23" i="6"/>
  <c r="AX24" s="1"/>
  <c r="AX25" s="1"/>
  <c r="AX26" s="1"/>
  <c r="AX27" s="1"/>
  <c r="AS2"/>
  <c r="AU22" s="1"/>
  <c r="AU23" s="1"/>
  <c r="S20" i="4"/>
  <c r="R20"/>
  <c r="Q20"/>
  <c r="P20"/>
  <c r="O20"/>
  <c r="AA18"/>
  <c r="AB18" s="1"/>
  <c r="AC18" s="1"/>
  <c r="AD18" s="1"/>
  <c r="AE18" s="1"/>
  <c r="AF18" s="1"/>
  <c r="AG18" s="1"/>
  <c r="AH18" s="1"/>
  <c r="AI18" s="1"/>
  <c r="AJ18" s="1"/>
  <c r="AK18" s="1"/>
  <c r="AL18" s="1"/>
  <c r="AM18" s="1"/>
  <c r="AN18" s="1"/>
  <c r="AE24"/>
  <c r="AE25" s="1"/>
  <c r="AE26" s="1"/>
  <c r="AE27" s="1"/>
  <c r="AE28" s="1"/>
  <c r="AE29" s="1"/>
  <c r="AE30" s="1"/>
  <c r="Z21" s="1"/>
  <c r="N20"/>
  <c r="M20"/>
  <c r="L20"/>
  <c r="K20"/>
  <c r="J20"/>
  <c r="I20"/>
  <c r="H20"/>
  <c r="G20"/>
  <c r="F20"/>
  <c r="A14"/>
  <c r="X8"/>
  <c r="AB23" s="1"/>
  <c r="AS22" i="6" l="1"/>
  <c r="D22" s="1"/>
  <c r="AX28"/>
  <c r="AX29" s="1"/>
  <c r="Y27" i="5"/>
  <c r="Y28" s="1"/>
  <c r="Y29" s="1"/>
  <c r="Y30" s="1"/>
  <c r="T21"/>
  <c r="D21" s="1"/>
  <c r="AS3" i="6"/>
  <c r="A15" s="1"/>
  <c r="O21" i="4"/>
  <c r="AA23"/>
  <c r="AB24"/>
  <c r="X9"/>
  <c r="AT22" i="6"/>
  <c r="AU24"/>
  <c r="AT23"/>
  <c r="V23" i="5"/>
  <c r="J18"/>
  <c r="C17"/>
  <c r="H21" i="4"/>
  <c r="J21"/>
  <c r="R21"/>
  <c r="Z22"/>
  <c r="F22" s="1"/>
  <c r="L21"/>
  <c r="E21"/>
  <c r="Q21"/>
  <c r="K21"/>
  <c r="M21"/>
  <c r="F21"/>
  <c r="C21"/>
  <c r="S21"/>
  <c r="G21"/>
  <c r="N21"/>
  <c r="D21"/>
  <c r="P21"/>
  <c r="I21"/>
  <c r="B21"/>
  <c r="B21" i="5" l="1"/>
  <c r="E21"/>
  <c r="C21"/>
  <c r="T22"/>
  <c r="B22" s="1"/>
  <c r="AS23" i="6"/>
  <c r="D23" s="1"/>
  <c r="B22"/>
  <c r="C22"/>
  <c r="M18" i="4"/>
  <c r="C17"/>
  <c r="AB25"/>
  <c r="AA24"/>
  <c r="AT24" i="6"/>
  <c r="AU25"/>
  <c r="U23" i="5"/>
  <c r="V24"/>
  <c r="Q22" i="4"/>
  <c r="I22"/>
  <c r="O22"/>
  <c r="N22"/>
  <c r="B22"/>
  <c r="J22"/>
  <c r="K22"/>
  <c r="Z23"/>
  <c r="N23" s="1"/>
  <c r="R22"/>
  <c r="S22"/>
  <c r="C22"/>
  <c r="P22"/>
  <c r="M22"/>
  <c r="E22"/>
  <c r="L22"/>
  <c r="H22"/>
  <c r="D22"/>
  <c r="G22"/>
  <c r="D22" i="5" l="1"/>
  <c r="C22"/>
  <c r="E22"/>
  <c r="T23"/>
  <c r="T24" s="1"/>
  <c r="B23" i="6"/>
  <c r="AS24"/>
  <c r="B24" s="1"/>
  <c r="C23"/>
  <c r="AB26" i="4"/>
  <c r="AA25"/>
  <c r="AT25" i="6"/>
  <c r="AU26"/>
  <c r="U24" i="5"/>
  <c r="V25"/>
  <c r="P23" i="4"/>
  <c r="G23"/>
  <c r="K23"/>
  <c r="E23"/>
  <c r="O23"/>
  <c r="D23"/>
  <c r="M23"/>
  <c r="R23"/>
  <c r="Q23"/>
  <c r="Z24"/>
  <c r="N24" s="1"/>
  <c r="L23"/>
  <c r="B23"/>
  <c r="H23"/>
  <c r="C23"/>
  <c r="S23"/>
  <c r="I23"/>
  <c r="F23"/>
  <c r="J23"/>
  <c r="C23" i="5" l="1"/>
  <c r="D23"/>
  <c r="E23"/>
  <c r="B23"/>
  <c r="AS25" i="6"/>
  <c r="D24"/>
  <c r="C24"/>
  <c r="AB27" i="4"/>
  <c r="AA26"/>
  <c r="AU27" i="6"/>
  <c r="AT26"/>
  <c r="V26" i="5"/>
  <c r="U25"/>
  <c r="K24" i="4"/>
  <c r="S24"/>
  <c r="D24"/>
  <c r="H24"/>
  <c r="J24"/>
  <c r="Q24"/>
  <c r="F24"/>
  <c r="Z25"/>
  <c r="H25" s="1"/>
  <c r="M24"/>
  <c r="L24"/>
  <c r="C24"/>
  <c r="R24"/>
  <c r="E24"/>
  <c r="P24"/>
  <c r="I24"/>
  <c r="G24"/>
  <c r="O24"/>
  <c r="B24"/>
  <c r="B24" i="5"/>
  <c r="T25"/>
  <c r="D24"/>
  <c r="E24"/>
  <c r="C24"/>
  <c r="B25" i="6" l="1"/>
  <c r="C25"/>
  <c r="AS26"/>
  <c r="D25"/>
  <c r="AB28" i="4"/>
  <c r="AA27"/>
  <c r="AU28" i="6"/>
  <c r="AT27"/>
  <c r="S25" i="4"/>
  <c r="V27" i="5"/>
  <c r="U26"/>
  <c r="Z26" i="4"/>
  <c r="P26" s="1"/>
  <c r="G25"/>
  <c r="R25"/>
  <c r="M25"/>
  <c r="N25"/>
  <c r="C25"/>
  <c r="O25"/>
  <c r="K25"/>
  <c r="P25"/>
  <c r="I25"/>
  <c r="B25"/>
  <c r="E25"/>
  <c r="D25"/>
  <c r="J25"/>
  <c r="Q25"/>
  <c r="L25"/>
  <c r="F25"/>
  <c r="C25" i="5"/>
  <c r="E25"/>
  <c r="D25"/>
  <c r="T26"/>
  <c r="B25"/>
  <c r="AS27" i="6" l="1"/>
  <c r="C26"/>
  <c r="D26"/>
  <c r="B26"/>
  <c r="AB29" i="4"/>
  <c r="AA28"/>
  <c r="AU29" i="6"/>
  <c r="AT29" s="1"/>
  <c r="AT28"/>
  <c r="V28" i="5"/>
  <c r="U27"/>
  <c r="J26" i="4"/>
  <c r="Z27"/>
  <c r="P27" s="1"/>
  <c r="D26"/>
  <c r="F26"/>
  <c r="B26"/>
  <c r="G26"/>
  <c r="M26"/>
  <c r="O26"/>
  <c r="N26"/>
  <c r="C26"/>
  <c r="K26"/>
  <c r="L26"/>
  <c r="Q26"/>
  <c r="I26"/>
  <c r="H26"/>
  <c r="R26"/>
  <c r="S26"/>
  <c r="E26"/>
  <c r="C26" i="5"/>
  <c r="B26"/>
  <c r="E26"/>
  <c r="D26"/>
  <c r="T27"/>
  <c r="C27" i="6" l="1"/>
  <c r="D27"/>
  <c r="AS28"/>
  <c r="B27"/>
  <c r="AA29" i="4"/>
  <c r="AB30"/>
  <c r="AA30" s="1"/>
  <c r="U28" i="5"/>
  <c r="V29"/>
  <c r="O27" i="4"/>
  <c r="D27"/>
  <c r="F27"/>
  <c r="E27"/>
  <c r="C27"/>
  <c r="M27"/>
  <c r="H27"/>
  <c r="Z28"/>
  <c r="O28" s="1"/>
  <c r="R27"/>
  <c r="I27"/>
  <c r="J27"/>
  <c r="K27"/>
  <c r="L27"/>
  <c r="G27"/>
  <c r="B27"/>
  <c r="Q27"/>
  <c r="S27"/>
  <c r="N27"/>
  <c r="D27" i="5"/>
  <c r="T28"/>
  <c r="E27"/>
  <c r="B27"/>
  <c r="C27"/>
  <c r="AS29" i="6" l="1"/>
  <c r="B28"/>
  <c r="C28"/>
  <c r="D28"/>
  <c r="P28" i="4"/>
  <c r="U29" i="5"/>
  <c r="V30"/>
  <c r="U30" s="1"/>
  <c r="M28" i="4"/>
  <c r="B28"/>
  <c r="G28"/>
  <c r="L28"/>
  <c r="S28"/>
  <c r="H28"/>
  <c r="I28"/>
  <c r="R28"/>
  <c r="D28"/>
  <c r="Z29"/>
  <c r="O29" s="1"/>
  <c r="C28"/>
  <c r="E28"/>
  <c r="F28"/>
  <c r="Q28"/>
  <c r="J28"/>
  <c r="N28"/>
  <c r="K28"/>
  <c r="C28" i="5"/>
  <c r="D28"/>
  <c r="T29"/>
  <c r="B28"/>
  <c r="E28"/>
  <c r="D29" i="6" l="1"/>
  <c r="C29"/>
  <c r="B29"/>
  <c r="AS30"/>
  <c r="Z30" i="4"/>
  <c r="P30" s="1"/>
  <c r="L29"/>
  <c r="G29"/>
  <c r="H29"/>
  <c r="E29"/>
  <c r="R29"/>
  <c r="M29"/>
  <c r="K29"/>
  <c r="C29"/>
  <c r="D29"/>
  <c r="J29"/>
  <c r="B29"/>
  <c r="F29"/>
  <c r="N29"/>
  <c r="S29"/>
  <c r="I29"/>
  <c r="Q29"/>
  <c r="P29"/>
  <c r="E29" i="5"/>
  <c r="B29"/>
  <c r="T30"/>
  <c r="C29"/>
  <c r="D29"/>
  <c r="B30" i="6" l="1"/>
  <c r="D30"/>
  <c r="AS31"/>
  <c r="C30"/>
  <c r="D30" i="4"/>
  <c r="N30"/>
  <c r="C30"/>
  <c r="G30"/>
  <c r="H30"/>
  <c r="K30"/>
  <c r="L30"/>
  <c r="O30"/>
  <c r="E30"/>
  <c r="F30"/>
  <c r="M30"/>
  <c r="Z31"/>
  <c r="Q31" s="1"/>
  <c r="J30"/>
  <c r="I30"/>
  <c r="Q30"/>
  <c r="R30"/>
  <c r="S30"/>
  <c r="B30"/>
  <c r="E30" i="5"/>
  <c r="C30"/>
  <c r="B30"/>
  <c r="T31"/>
  <c r="D30"/>
  <c r="R31" i="4" l="1"/>
  <c r="C31" i="6"/>
  <c r="AS32"/>
  <c r="D31"/>
  <c r="B31"/>
  <c r="D31" i="4"/>
  <c r="L31"/>
  <c r="H31"/>
  <c r="C31"/>
  <c r="I31"/>
  <c r="N31"/>
  <c r="S31"/>
  <c r="P31"/>
  <c r="G31"/>
  <c r="J31"/>
  <c r="M31"/>
  <c r="F31"/>
  <c r="O31"/>
  <c r="K31"/>
  <c r="E31"/>
  <c r="B31"/>
  <c r="Z32"/>
  <c r="B32" s="1"/>
  <c r="D31" i="5"/>
  <c r="B31"/>
  <c r="T32"/>
  <c r="C31"/>
  <c r="E31"/>
  <c r="C32" i="6" l="1"/>
  <c r="AS33"/>
  <c r="B32"/>
  <c r="D32"/>
  <c r="M32" i="4"/>
  <c r="H32"/>
  <c r="C32"/>
  <c r="J32"/>
  <c r="I32"/>
  <c r="F32"/>
  <c r="E32"/>
  <c r="Z33"/>
  <c r="E33" s="1"/>
  <c r="Q32"/>
  <c r="K32"/>
  <c r="D32"/>
  <c r="R32"/>
  <c r="S32"/>
  <c r="L32"/>
  <c r="P32"/>
  <c r="G32"/>
  <c r="O32"/>
  <c r="N32"/>
  <c r="D32" i="5"/>
  <c r="T33"/>
  <c r="E32"/>
  <c r="C32"/>
  <c r="B32"/>
  <c r="C33" i="6" l="1"/>
  <c r="AS34"/>
  <c r="D33"/>
  <c r="B33"/>
  <c r="Q33" i="4"/>
  <c r="O33"/>
  <c r="K33"/>
  <c r="B33"/>
  <c r="S33"/>
  <c r="N33"/>
  <c r="H33"/>
  <c r="G33"/>
  <c r="R33"/>
  <c r="P33"/>
  <c r="Z34"/>
  <c r="L34" s="1"/>
  <c r="F33"/>
  <c r="C33"/>
  <c r="D33"/>
  <c r="I33"/>
  <c r="M33"/>
  <c r="J33"/>
  <c r="L33"/>
  <c r="E33" i="5"/>
  <c r="D33"/>
  <c r="C33"/>
  <c r="B33"/>
  <c r="T34"/>
  <c r="AS35" i="6" l="1"/>
  <c r="B34"/>
  <c r="C34"/>
  <c r="D34"/>
  <c r="K34" i="4"/>
  <c r="P34"/>
  <c r="O34"/>
  <c r="C34"/>
  <c r="D34"/>
  <c r="Q34"/>
  <c r="J34"/>
  <c r="G34"/>
  <c r="Z35"/>
  <c r="Q35" s="1"/>
  <c r="E34"/>
  <c r="I34"/>
  <c r="M34"/>
  <c r="H34"/>
  <c r="N34"/>
  <c r="F34"/>
  <c r="B34"/>
  <c r="R34"/>
  <c r="S34"/>
  <c r="B34" i="5"/>
  <c r="C34"/>
  <c r="D34"/>
  <c r="T35"/>
  <c r="E34"/>
  <c r="B35" i="6" l="1"/>
  <c r="D35"/>
  <c r="C35"/>
  <c r="AS36"/>
  <c r="P35" i="4"/>
  <c r="C35"/>
  <c r="M35"/>
  <c r="R35"/>
  <c r="E35"/>
  <c r="F35"/>
  <c r="L35"/>
  <c r="K35"/>
  <c r="J35"/>
  <c r="N35"/>
  <c r="G35"/>
  <c r="H35"/>
  <c r="O35"/>
  <c r="S35"/>
  <c r="D35"/>
  <c r="I35"/>
  <c r="B35"/>
  <c r="Z36"/>
  <c r="B36" s="1"/>
  <c r="D35" i="5"/>
  <c r="C35"/>
  <c r="T36"/>
  <c r="B35"/>
  <c r="E35"/>
  <c r="C36" i="6" l="1"/>
  <c r="D36"/>
  <c r="B36"/>
  <c r="AS37"/>
  <c r="Q36" i="4"/>
  <c r="G36"/>
  <c r="H36"/>
  <c r="D36"/>
  <c r="N36"/>
  <c r="O36"/>
  <c r="K36"/>
  <c r="R36"/>
  <c r="S36"/>
  <c r="L36"/>
  <c r="J36"/>
  <c r="M36"/>
  <c r="E36"/>
  <c r="Z37"/>
  <c r="E37" s="1"/>
  <c r="P36"/>
  <c r="I36"/>
  <c r="C36"/>
  <c r="F36"/>
  <c r="D36" i="5"/>
  <c r="B36"/>
  <c r="C36"/>
  <c r="E36"/>
  <c r="T37"/>
  <c r="AS38" i="6" l="1"/>
  <c r="B37"/>
  <c r="D37"/>
  <c r="C37"/>
  <c r="B37" i="4"/>
  <c r="H37"/>
  <c r="C37"/>
  <c r="K37"/>
  <c r="R37"/>
  <c r="L37"/>
  <c r="D37"/>
  <c r="Q37"/>
  <c r="J37"/>
  <c r="G37"/>
  <c r="S37"/>
  <c r="N37"/>
  <c r="O37"/>
  <c r="M37"/>
  <c r="Z38"/>
  <c r="H38" s="1"/>
  <c r="I37"/>
  <c r="P37"/>
  <c r="F37"/>
  <c r="D37" i="5"/>
  <c r="B37"/>
  <c r="C37"/>
  <c r="E37"/>
  <c r="T38"/>
  <c r="B38" i="6" l="1"/>
  <c r="C38"/>
  <c r="D38"/>
  <c r="AS39"/>
  <c r="M38" i="4"/>
  <c r="O38"/>
  <c r="F38"/>
  <c r="G38"/>
  <c r="I38"/>
  <c r="Q38"/>
  <c r="K38"/>
  <c r="S38"/>
  <c r="B38"/>
  <c r="R38"/>
  <c r="Z39"/>
  <c r="L39" s="1"/>
  <c r="L38"/>
  <c r="C38"/>
  <c r="D38"/>
  <c r="N38"/>
  <c r="P38"/>
  <c r="E38"/>
  <c r="J38"/>
  <c r="D38" i="5"/>
  <c r="E38"/>
  <c r="B38"/>
  <c r="C38"/>
  <c r="T39"/>
  <c r="AS40" i="6" l="1"/>
  <c r="C39"/>
  <c r="B39"/>
  <c r="D39"/>
  <c r="P39" i="4"/>
  <c r="H39"/>
  <c r="I39"/>
  <c r="B39"/>
  <c r="N39"/>
  <c r="M39"/>
  <c r="Z40"/>
  <c r="Q40" s="1"/>
  <c r="R39"/>
  <c r="C39"/>
  <c r="E39"/>
  <c r="Q39"/>
  <c r="D39"/>
  <c r="G39"/>
  <c r="O39"/>
  <c r="K39"/>
  <c r="J39"/>
  <c r="F39"/>
  <c r="S39"/>
  <c r="B39" i="5"/>
  <c r="C39"/>
  <c r="T40"/>
  <c r="E39"/>
  <c r="D39"/>
  <c r="C40" i="6" l="1"/>
  <c r="B40"/>
  <c r="D40"/>
  <c r="AS41"/>
  <c r="K40" i="4"/>
  <c r="P40"/>
  <c r="L40"/>
  <c r="B40"/>
  <c r="D40"/>
  <c r="R40"/>
  <c r="C40"/>
  <c r="N40"/>
  <c r="H40"/>
  <c r="I40"/>
  <c r="F40"/>
  <c r="M40"/>
  <c r="S40"/>
  <c r="G40"/>
  <c r="J40"/>
  <c r="O40"/>
  <c r="E40"/>
  <c r="Z41"/>
  <c r="K41" s="1"/>
  <c r="C40" i="5"/>
  <c r="B40"/>
  <c r="D40"/>
  <c r="T41"/>
  <c r="E40"/>
  <c r="AS42" i="6" l="1"/>
  <c r="C41"/>
  <c r="B41"/>
  <c r="D41"/>
  <c r="R41" i="4"/>
  <c r="B41"/>
  <c r="P41"/>
  <c r="J41"/>
  <c r="N41"/>
  <c r="L41"/>
  <c r="E41"/>
  <c r="O41"/>
  <c r="G41"/>
  <c r="Z42"/>
  <c r="Q42" s="1"/>
  <c r="C41"/>
  <c r="I41"/>
  <c r="D41"/>
  <c r="M41"/>
  <c r="F41"/>
  <c r="H41"/>
  <c r="S41"/>
  <c r="Q41"/>
  <c r="C41" i="5"/>
  <c r="B41"/>
  <c r="D41"/>
  <c r="E41"/>
  <c r="T42"/>
  <c r="C42" i="6" l="1"/>
  <c r="D42"/>
  <c r="AS43"/>
  <c r="B42"/>
  <c r="N42" i="4"/>
  <c r="B42"/>
  <c r="J42"/>
  <c r="M42"/>
  <c r="D42"/>
  <c r="I42"/>
  <c r="L42"/>
  <c r="O42"/>
  <c r="F42"/>
  <c r="H42"/>
  <c r="K42"/>
  <c r="P42"/>
  <c r="S42"/>
  <c r="G42"/>
  <c r="E42"/>
  <c r="R42"/>
  <c r="C42"/>
  <c r="Z43"/>
  <c r="C43" s="1"/>
  <c r="C42" i="5"/>
  <c r="B42"/>
  <c r="D42"/>
  <c r="T43"/>
  <c r="E42"/>
  <c r="B43" i="6" l="1"/>
  <c r="C43"/>
  <c r="D43"/>
  <c r="AS44"/>
  <c r="D43" i="4"/>
  <c r="L43"/>
  <c r="M43"/>
  <c r="J43"/>
  <c r="F43"/>
  <c r="E43"/>
  <c r="I43"/>
  <c r="R43"/>
  <c r="S43"/>
  <c r="O43"/>
  <c r="H43"/>
  <c r="Q43"/>
  <c r="B43"/>
  <c r="Z44"/>
  <c r="Q44" s="1"/>
  <c r="P43"/>
  <c r="N43"/>
  <c r="G43"/>
  <c r="K43"/>
  <c r="C43" i="5"/>
  <c r="T44"/>
  <c r="B43"/>
  <c r="D43"/>
  <c r="E43"/>
  <c r="C44" i="6" l="1"/>
  <c r="B44"/>
  <c r="D44"/>
  <c r="AS45"/>
  <c r="J44" i="4"/>
  <c r="M44"/>
  <c r="L44"/>
  <c r="O44"/>
  <c r="I44"/>
  <c r="N44"/>
  <c r="B44"/>
  <c r="D44"/>
  <c r="H44"/>
  <c r="F44"/>
  <c r="K44"/>
  <c r="R44"/>
  <c r="S44"/>
  <c r="G44"/>
  <c r="C44"/>
  <c r="P44"/>
  <c r="E44"/>
  <c r="Z45"/>
  <c r="Q45" s="1"/>
  <c r="C44" i="5"/>
  <c r="B44"/>
  <c r="D44"/>
  <c r="E44"/>
  <c r="T45"/>
  <c r="C45" i="6" l="1"/>
  <c r="B45"/>
  <c r="AS46"/>
  <c r="D45"/>
  <c r="O45" i="4"/>
  <c r="J45"/>
  <c r="K45"/>
  <c r="E45"/>
  <c r="B45"/>
  <c r="G45"/>
  <c r="M45"/>
  <c r="H45"/>
  <c r="F45"/>
  <c r="C45"/>
  <c r="I45"/>
  <c r="P45"/>
  <c r="S45"/>
  <c r="L45"/>
  <c r="N45"/>
  <c r="R45"/>
  <c r="D45"/>
  <c r="Z46"/>
  <c r="P46" s="1"/>
  <c r="C45" i="5"/>
  <c r="B45"/>
  <c r="D45"/>
  <c r="T46"/>
  <c r="E45"/>
  <c r="B46" i="6" l="1"/>
  <c r="C46"/>
  <c r="AS47"/>
  <c r="D46"/>
  <c r="N46" i="4"/>
  <c r="L46"/>
  <c r="D46"/>
  <c r="F46"/>
  <c r="O46"/>
  <c r="I46"/>
  <c r="M46"/>
  <c r="B46"/>
  <c r="H46"/>
  <c r="J46"/>
  <c r="K46"/>
  <c r="R46"/>
  <c r="S46"/>
  <c r="G46"/>
  <c r="E46"/>
  <c r="Q46"/>
  <c r="C46"/>
  <c r="Z47"/>
  <c r="L47" s="1"/>
  <c r="D46" i="5"/>
  <c r="B46"/>
  <c r="C46"/>
  <c r="T47"/>
  <c r="E46"/>
  <c r="C47" i="6" l="1"/>
  <c r="B47"/>
  <c r="AS48"/>
  <c r="D47"/>
  <c r="E47" i="4"/>
  <c r="Q47"/>
  <c r="I47"/>
  <c r="M47"/>
  <c r="B47"/>
  <c r="D47"/>
  <c r="F47"/>
  <c r="H47"/>
  <c r="J47"/>
  <c r="P47"/>
  <c r="S47"/>
  <c r="R47"/>
  <c r="Z48"/>
  <c r="M48" s="1"/>
  <c r="K47"/>
  <c r="N47"/>
  <c r="O47"/>
  <c r="C47"/>
  <c r="G47"/>
  <c r="C47" i="5"/>
  <c r="B47"/>
  <c r="D47"/>
  <c r="E47"/>
  <c r="T48"/>
  <c r="C48" i="6" l="1"/>
  <c r="AS49"/>
  <c r="B48"/>
  <c r="D48"/>
  <c r="H48" i="4"/>
  <c r="L48"/>
  <c r="S48"/>
  <c r="J48"/>
  <c r="K48"/>
  <c r="B48"/>
  <c r="F48"/>
  <c r="I48"/>
  <c r="D48"/>
  <c r="P48"/>
  <c r="G48"/>
  <c r="C48"/>
  <c r="R48"/>
  <c r="E48"/>
  <c r="Z49"/>
  <c r="P49" s="1"/>
  <c r="Q48"/>
  <c r="O48"/>
  <c r="N48"/>
  <c r="D48" i="5"/>
  <c r="T49"/>
  <c r="B48"/>
  <c r="C48"/>
  <c r="E48"/>
  <c r="AS50" i="6" l="1"/>
  <c r="C49"/>
  <c r="D49"/>
  <c r="B49"/>
  <c r="O49" i="4"/>
  <c r="Q49"/>
  <c r="R49"/>
  <c r="S49"/>
  <c r="Z50"/>
  <c r="H50" s="1"/>
  <c r="B49"/>
  <c r="D49"/>
  <c r="C49"/>
  <c r="N49"/>
  <c r="E49"/>
  <c r="K49"/>
  <c r="F49"/>
  <c r="L49"/>
  <c r="J49"/>
  <c r="G49"/>
  <c r="I49"/>
  <c r="M49"/>
  <c r="H49"/>
  <c r="D49" i="5"/>
  <c r="B49"/>
  <c r="C49"/>
  <c r="T50"/>
  <c r="E49"/>
  <c r="AS51" i="6" l="1"/>
  <c r="C50"/>
  <c r="B50"/>
  <c r="D50"/>
  <c r="B50" i="4"/>
  <c r="O50"/>
  <c r="M50"/>
  <c r="N50"/>
  <c r="I50"/>
  <c r="Z51"/>
  <c r="B51" s="1"/>
  <c r="K50"/>
  <c r="S50"/>
  <c r="G50"/>
  <c r="Q50"/>
  <c r="J50"/>
  <c r="P50"/>
  <c r="D50"/>
  <c r="E50"/>
  <c r="L50"/>
  <c r="R50"/>
  <c r="C50"/>
  <c r="F50"/>
  <c r="D50" i="5"/>
  <c r="B50"/>
  <c r="C50"/>
  <c r="E50"/>
  <c r="T51"/>
  <c r="D51" i="6" l="1"/>
  <c r="AS52"/>
  <c r="C51"/>
  <c r="B51"/>
  <c r="F51" i="4"/>
  <c r="P51"/>
  <c r="N51"/>
  <c r="G51"/>
  <c r="O51"/>
  <c r="K51"/>
  <c r="H51"/>
  <c r="C51"/>
  <c r="E51"/>
  <c r="Q51"/>
  <c r="S51"/>
  <c r="J51"/>
  <c r="L51"/>
  <c r="M51"/>
  <c r="R51"/>
  <c r="I51"/>
  <c r="Z52"/>
  <c r="G52" s="1"/>
  <c r="D51"/>
  <c r="D51" i="5"/>
  <c r="T52"/>
  <c r="B51"/>
  <c r="C51"/>
  <c r="E51"/>
  <c r="C52" i="6" l="1"/>
  <c r="B52"/>
  <c r="AS53"/>
  <c r="D52"/>
  <c r="Z53" i="4"/>
  <c r="E53" s="1"/>
  <c r="Q52"/>
  <c r="R52"/>
  <c r="D52"/>
  <c r="J52"/>
  <c r="I52"/>
  <c r="F52"/>
  <c r="C52"/>
  <c r="B52"/>
  <c r="S52"/>
  <c r="K52"/>
  <c r="M52"/>
  <c r="P52"/>
  <c r="L52"/>
  <c r="H52"/>
  <c r="O52"/>
  <c r="E52"/>
  <c r="N52"/>
  <c r="D52" i="5"/>
  <c r="B52"/>
  <c r="C52"/>
  <c r="T53"/>
  <c r="E52"/>
  <c r="AS54" i="6" l="1"/>
  <c r="D53"/>
  <c r="B53"/>
  <c r="C53"/>
  <c r="G53" i="4"/>
  <c r="C53"/>
  <c r="S53"/>
  <c r="K53"/>
  <c r="N53"/>
  <c r="M53"/>
  <c r="O53"/>
  <c r="L53"/>
  <c r="B53"/>
  <c r="H53"/>
  <c r="J53"/>
  <c r="I53"/>
  <c r="D53"/>
  <c r="Z54"/>
  <c r="G54" s="1"/>
  <c r="P53"/>
  <c r="R53"/>
  <c r="Q53"/>
  <c r="F53"/>
  <c r="C53" i="5"/>
  <c r="B53"/>
  <c r="D53"/>
  <c r="T54"/>
  <c r="E53"/>
  <c r="B54" i="6" l="1"/>
  <c r="C54"/>
  <c r="D54"/>
  <c r="AS55"/>
  <c r="K54" i="4"/>
  <c r="B54"/>
  <c r="D54"/>
  <c r="E54"/>
  <c r="L54"/>
  <c r="I54"/>
  <c r="R54"/>
  <c r="Q54"/>
  <c r="N54"/>
  <c r="P54"/>
  <c r="H54"/>
  <c r="O54"/>
  <c r="C54"/>
  <c r="Z55"/>
  <c r="Q55" s="1"/>
  <c r="M54"/>
  <c r="F54"/>
  <c r="J54"/>
  <c r="S54"/>
  <c r="E54" i="5"/>
  <c r="C54"/>
  <c r="T55"/>
  <c r="D54"/>
  <c r="B54"/>
  <c r="C55" i="6" l="1"/>
  <c r="AS56"/>
  <c r="B55"/>
  <c r="D55"/>
  <c r="E55" i="4"/>
  <c r="O55"/>
  <c r="K55"/>
  <c r="N55"/>
  <c r="B55"/>
  <c r="C55"/>
  <c r="F55"/>
  <c r="J55"/>
  <c r="G55"/>
  <c r="H55"/>
  <c r="I55"/>
  <c r="M55"/>
  <c r="R55"/>
  <c r="L55"/>
  <c r="P55"/>
  <c r="S55"/>
  <c r="D55"/>
  <c r="Z56"/>
  <c r="P56" s="1"/>
  <c r="B55" i="5"/>
  <c r="E55"/>
  <c r="D55"/>
  <c r="T56"/>
  <c r="C55"/>
  <c r="B56" i="6" l="1"/>
  <c r="AS57"/>
  <c r="C56"/>
  <c r="D56"/>
  <c r="F56" i="4"/>
  <c r="M56"/>
  <c r="N56"/>
  <c r="R56"/>
  <c r="L56"/>
  <c r="Q56"/>
  <c r="B56"/>
  <c r="J56"/>
  <c r="E56"/>
  <c r="Z57"/>
  <c r="P57" s="1"/>
  <c r="D56"/>
  <c r="C56"/>
  <c r="K56"/>
  <c r="G56"/>
  <c r="H56"/>
  <c r="I56"/>
  <c r="O56"/>
  <c r="S56"/>
  <c r="D56" i="5"/>
  <c r="B56"/>
  <c r="C56"/>
  <c r="E56"/>
  <c r="T57"/>
  <c r="AS58" i="6" l="1"/>
  <c r="C57"/>
  <c r="B57"/>
  <c r="D57"/>
  <c r="K57" i="4"/>
  <c r="O57"/>
  <c r="C57"/>
  <c r="E57"/>
  <c r="G57"/>
  <c r="N57"/>
  <c r="I57"/>
  <c r="M57"/>
  <c r="B57"/>
  <c r="Q57"/>
  <c r="Z58"/>
  <c r="O58" s="1"/>
  <c r="F57"/>
  <c r="J57"/>
  <c r="D57"/>
  <c r="R57"/>
  <c r="L57"/>
  <c r="H57"/>
  <c r="S57"/>
  <c r="D57" i="5"/>
  <c r="B57"/>
  <c r="C57"/>
  <c r="E57"/>
  <c r="T58"/>
  <c r="D58" i="6" l="1"/>
  <c r="B58"/>
  <c r="AS59"/>
  <c r="C58"/>
  <c r="S58" i="4"/>
  <c r="B58"/>
  <c r="L58"/>
  <c r="Z59"/>
  <c r="K59" s="1"/>
  <c r="E58"/>
  <c r="G58"/>
  <c r="Q58"/>
  <c r="D58"/>
  <c r="K58"/>
  <c r="C58"/>
  <c r="P58"/>
  <c r="R58"/>
  <c r="M58"/>
  <c r="H58"/>
  <c r="I58"/>
  <c r="F58"/>
  <c r="N58"/>
  <c r="J58"/>
  <c r="B58" i="5"/>
  <c r="C58"/>
  <c r="E58"/>
  <c r="T59"/>
  <c r="D58"/>
  <c r="P59" i="4" l="1"/>
  <c r="AS60" i="6"/>
  <c r="B59"/>
  <c r="C59"/>
  <c r="D59"/>
  <c r="B59" i="4"/>
  <c r="L59"/>
  <c r="R59"/>
  <c r="S59"/>
  <c r="I59"/>
  <c r="Q59"/>
  <c r="M59"/>
  <c r="Z60"/>
  <c r="B60" s="1"/>
  <c r="D59"/>
  <c r="H59"/>
  <c r="C59"/>
  <c r="E59"/>
  <c r="F59"/>
  <c r="O59"/>
  <c r="J59"/>
  <c r="N59"/>
  <c r="G59"/>
  <c r="E59" i="5"/>
  <c r="B59"/>
  <c r="D59"/>
  <c r="T60"/>
  <c r="C59"/>
  <c r="AS61" i="6" l="1"/>
  <c r="D60"/>
  <c r="C60"/>
  <c r="B60"/>
  <c r="S60" i="4"/>
  <c r="M60"/>
  <c r="D60"/>
  <c r="R60"/>
  <c r="C60"/>
  <c r="G60"/>
  <c r="L60"/>
  <c r="P60"/>
  <c r="O60"/>
  <c r="H60"/>
  <c r="F60"/>
  <c r="E60"/>
  <c r="C62" s="1"/>
  <c r="I60"/>
  <c r="K60"/>
  <c r="Q60"/>
  <c r="J60"/>
  <c r="N60"/>
  <c r="B60" i="5"/>
  <c r="D60"/>
  <c r="C60"/>
  <c r="E60"/>
  <c r="C61" i="6" l="1"/>
  <c r="B61"/>
  <c r="D61"/>
  <c r="C63" i="4"/>
  <c r="C64" s="1"/>
  <c r="C63" i="5"/>
  <c r="C62"/>
  <c r="B63" i="6" l="1"/>
  <c r="B64"/>
  <c r="B65"/>
  <c r="C64" i="5"/>
</calcChain>
</file>

<file path=xl/sharedStrings.xml><?xml version="1.0" encoding="utf-8"?>
<sst xmlns="http://schemas.openxmlformats.org/spreadsheetml/2006/main" count="4318" uniqueCount="1991">
  <si>
    <t>kelas</t>
  </si>
  <si>
    <t>nis</t>
  </si>
  <si>
    <t>nisn</t>
  </si>
  <si>
    <t>nama</t>
  </si>
  <si>
    <t>L/P</t>
  </si>
  <si>
    <t>NILAI HARIAN PENGETAHUAN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</si>
  <si>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</si>
  <si>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</si>
  <si>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</si>
  <si>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</si>
  <si>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</si>
  <si>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</si>
  <si>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</si>
  <si>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</si>
  <si>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</si>
  <si>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Rt2</t>
  </si>
  <si>
    <t>UTS</t>
  </si>
  <si>
    <t>PAS</t>
  </si>
  <si>
    <t>Rapor</t>
  </si>
  <si>
    <t>P10</t>
  </si>
  <si>
    <t>NILAI KETERAMPILAN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</si>
  <si>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</si>
  <si>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</si>
  <si>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</si>
  <si>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</si>
  <si>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</si>
  <si>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</si>
  <si>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</si>
  <si>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</si>
  <si>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</si>
  <si>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</si>
  <si>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VII.1</t>
  </si>
  <si>
    <t>VII.2</t>
  </si>
  <si>
    <t>VII.3</t>
  </si>
  <si>
    <t>VII.4</t>
  </si>
  <si>
    <t>VII.5</t>
  </si>
  <si>
    <t>VII.6</t>
  </si>
  <si>
    <t>VII.7</t>
  </si>
  <si>
    <t>VII.8</t>
  </si>
  <si>
    <t>Urut</t>
  </si>
  <si>
    <t>IX.1</t>
  </si>
  <si>
    <t>IX.2</t>
  </si>
  <si>
    <t>IX.3</t>
  </si>
  <si>
    <t>IX.4</t>
  </si>
  <si>
    <t>IX.5</t>
  </si>
  <si>
    <t>IX.6</t>
  </si>
  <si>
    <t>IX.7</t>
  </si>
  <si>
    <t>IX.8</t>
  </si>
  <si>
    <t>VIII.1</t>
  </si>
  <si>
    <t>VIII.2</t>
  </si>
  <si>
    <t>VIII.3</t>
  </si>
  <si>
    <t>VIII.4</t>
  </si>
  <si>
    <t>VIII.5</t>
  </si>
  <si>
    <t>VIII.6</t>
  </si>
  <si>
    <t>VIII.7</t>
  </si>
  <si>
    <t>VIII.8</t>
  </si>
  <si>
    <t>PEMERINTAH PROVINSI DAERAH KHUSUS IBUKOTA JAKARTA</t>
  </si>
  <si>
    <t>DINAS PENDIDIKAN</t>
  </si>
  <si>
    <t>SEKOLAH MENENGAH PERTAMA NEGERI 48</t>
  </si>
  <si>
    <t>Jl. Raya Kebayoran Lama 192, Kelurahan Cipulir, Kebayoran Lama</t>
  </si>
  <si>
    <t>JAKARTA SELATAN 12230 Tlp./Fax. (021) 7396648</t>
  </si>
  <si>
    <t>Kelas</t>
  </si>
  <si>
    <t>KBM</t>
  </si>
  <si>
    <t>No.</t>
  </si>
  <si>
    <t>NIS</t>
  </si>
  <si>
    <t>NISN</t>
  </si>
  <si>
    <t>NAMA</t>
  </si>
  <si>
    <t>PTS</t>
  </si>
  <si>
    <t xml:space="preserve">:   </t>
  </si>
  <si>
    <t>Tahun Pelajaran</t>
  </si>
  <si>
    <t>Wali Kelas</t>
  </si>
  <si>
    <t>:</t>
  </si>
  <si>
    <t>Pria</t>
  </si>
  <si>
    <t>Wanita</t>
  </si>
  <si>
    <t>Jumlah</t>
  </si>
  <si>
    <t>Guru Mata Pelajaran</t>
  </si>
  <si>
    <t>KELAS 7.1</t>
  </si>
  <si>
    <t>KELAS 7.2</t>
  </si>
  <si>
    <t>KELAS 7.3</t>
  </si>
  <si>
    <t>KELAS 7.4</t>
  </si>
  <si>
    <t>KELAS 7.5</t>
  </si>
  <si>
    <t>KELAS 7.6</t>
  </si>
  <si>
    <t>KELAS 7.7</t>
  </si>
  <si>
    <t>KELAS 7.8</t>
  </si>
  <si>
    <t>KELAS 8.1</t>
  </si>
  <si>
    <t>KELAS 8.2</t>
  </si>
  <si>
    <t>KELAS 8.3</t>
  </si>
  <si>
    <t>KELAS 8.4</t>
  </si>
  <si>
    <t>KELAS 8.5</t>
  </si>
  <si>
    <t>KELAS 8.6</t>
  </si>
  <si>
    <t>KELAS 8.7</t>
  </si>
  <si>
    <t>KELAS 8.8</t>
  </si>
  <si>
    <t>KELAS 9.1</t>
  </si>
  <si>
    <t>KELAS 9.2</t>
  </si>
  <si>
    <t>KELAS 9.3</t>
  </si>
  <si>
    <t>KELAS 9.4</t>
  </si>
  <si>
    <t>KELAS 9.5</t>
  </si>
  <si>
    <t>KELAS 9.6</t>
  </si>
  <si>
    <t>KELAS 9.7</t>
  </si>
  <si>
    <t>KELAS 9.8</t>
  </si>
  <si>
    <t>KELAS 7</t>
  </si>
  <si>
    <t>KELAS 8</t>
  </si>
  <si>
    <t>KELAS 9</t>
  </si>
  <si>
    <t>PENGETAHUAN</t>
  </si>
  <si>
    <t>KETERAMPILAN</t>
  </si>
  <si>
    <t>no kls</t>
  </si>
  <si>
    <t>pilihan 2</t>
  </si>
  <si>
    <t>pilihan 1</t>
  </si>
  <si>
    <t>pilihan 3</t>
  </si>
  <si>
    <t>L</t>
  </si>
  <si>
    <t>P</t>
  </si>
  <si>
    <t>k10</t>
  </si>
  <si>
    <t>Harian</t>
  </si>
  <si>
    <t>Bobot Penilaian</t>
  </si>
  <si>
    <t>Mata Pelajaran</t>
  </si>
  <si>
    <t>KB Minimal</t>
  </si>
  <si>
    <t>Nama Guru</t>
  </si>
  <si>
    <t>DAFTAR NAMA PESERTA DIDIK</t>
  </si>
  <si>
    <t>KLS</t>
  </si>
  <si>
    <t>TUJUH SATU</t>
  </si>
  <si>
    <t>TUJUH DUA</t>
  </si>
  <si>
    <t>TUJUH TIGA</t>
  </si>
  <si>
    <t>TUJUH EMPAT</t>
  </si>
  <si>
    <t>TUJUH LIMA</t>
  </si>
  <si>
    <t>TUJUH ENAM</t>
  </si>
  <si>
    <t>TUJUH TUJUH</t>
  </si>
  <si>
    <t>TUJUH DELAPAN</t>
  </si>
  <si>
    <t>DELAPAN SATU</t>
  </si>
  <si>
    <t>DELAPAN DUA</t>
  </si>
  <si>
    <t>DELAPAN TIGA</t>
  </si>
  <si>
    <t>DELAPAN EMPAT</t>
  </si>
  <si>
    <t>DELAPAN LIMA</t>
  </si>
  <si>
    <t>DELAPAN ENAM</t>
  </si>
  <si>
    <t>DELAPAN TUJUH</t>
  </si>
  <si>
    <t>DELAPAN DELAPAN</t>
  </si>
  <si>
    <t>SEMBILAN SATU</t>
  </si>
  <si>
    <t>SEMBILAN DUA</t>
  </si>
  <si>
    <t>SEMBILAN TIGA</t>
  </si>
  <si>
    <t>SEMBILAN EMPAT</t>
  </si>
  <si>
    <t>SEMBILAN LIMA</t>
  </si>
  <si>
    <t>SEMBILAN ENAM</t>
  </si>
  <si>
    <t>SEMBILAN TUJUH</t>
  </si>
  <si>
    <t>SEMBILAN DELAPAN</t>
  </si>
  <si>
    <t>TUJUH SATU (7-1)</t>
  </si>
  <si>
    <t>TUJUH DUA (7-2)</t>
  </si>
  <si>
    <t>TUJUH TIGA (7-3)</t>
  </si>
  <si>
    <t>TUJUH EMPAT (7-4)</t>
  </si>
  <si>
    <t>TUJUH LIMA (7-5)</t>
  </si>
  <si>
    <t>TUJUH ENAM (7-6)</t>
  </si>
  <si>
    <t>TUJUH TUJUH (7-7)</t>
  </si>
  <si>
    <t>TUJUH DELAPAN (7-8)</t>
  </si>
  <si>
    <t>DELAPAN SATU (8-1)</t>
  </si>
  <si>
    <t>DELAPAN DUA (8-2)</t>
  </si>
  <si>
    <t>DELAPAN TIGA (8-3)</t>
  </si>
  <si>
    <t>DELAPAN EMPAT (8-4)</t>
  </si>
  <si>
    <t>DELAPAN LIMA (8-5)</t>
  </si>
  <si>
    <t>DELAPAN ENAM (8-6)</t>
  </si>
  <si>
    <t>DELAPAN TUJUH (8-7)</t>
  </si>
  <si>
    <t>DELAPAN DELAPAN (8-8)</t>
  </si>
  <si>
    <t>SEMBILAN SATU (9-1)</t>
  </si>
  <si>
    <t>SEMBILAN DUA (9-2)</t>
  </si>
  <si>
    <t>SEMBILAN TIGA (9-3)</t>
  </si>
  <si>
    <t>SEMBILAN EMPAT (9-4)</t>
  </si>
  <si>
    <t>SEMBILAN LIMA (9-5)</t>
  </si>
  <si>
    <t>SEMBILAN ENAM (9-6)</t>
  </si>
  <si>
    <t>SEMBILAN TUJUH(9-7)</t>
  </si>
  <si>
    <t>SEMBILAN DELAPAN (9-8)</t>
  </si>
  <si>
    <t>wali</t>
  </si>
  <si>
    <t>nama kelas</t>
  </si>
  <si>
    <t>WALI</t>
  </si>
  <si>
    <t>RAHMA SRI IMAWATI, S.Pd</t>
  </si>
  <si>
    <t>HASANAH, S.Pd.</t>
  </si>
  <si>
    <t>DAFTAR HADIR PESERTA DIDIK</t>
  </si>
  <si>
    <t>PERTEMUAN KE :</t>
  </si>
  <si>
    <t>KET</t>
  </si>
  <si>
    <t>Acara</t>
  </si>
  <si>
    <t>___________________________</t>
  </si>
  <si>
    <t>______________________</t>
  </si>
  <si>
    <t>AHMAD FAQIH</t>
  </si>
  <si>
    <t>AQSHA GUSNI AUSHAF PUTRA</t>
  </si>
  <si>
    <t>ARDO TRI PUTRA</t>
  </si>
  <si>
    <t>AZKA NABIL GIOFANI</t>
  </si>
  <si>
    <t>AZZAMY SYAUQI RAMADHAN</t>
  </si>
  <si>
    <t>CHAIRUNISA AZZAHRA</t>
  </si>
  <si>
    <t>DAVINA PUTRI YUANDIKA</t>
  </si>
  <si>
    <t>DINA PRATIWI PUTRI</t>
  </si>
  <si>
    <t>FADLAN SURYA MUSAFA</t>
  </si>
  <si>
    <t>GUSTI FADHILLAH OSMAN</t>
  </si>
  <si>
    <t>MANTERA FITHRIYADA</t>
  </si>
  <si>
    <t>MARSA NABILLAH</t>
  </si>
  <si>
    <t>MOCHAMAD ICHSAN CHANDRA HERI MARTESE</t>
  </si>
  <si>
    <t>MUHAMMAD ALIF SANDI</t>
  </si>
  <si>
    <t>MUHAMMAD ICHSAN SHANY</t>
  </si>
  <si>
    <t>MUHAMMAD SYAHID ASY SYAMIL</t>
  </si>
  <si>
    <t>MUHAMMAD ZAKIY AL FARUQ</t>
  </si>
  <si>
    <t>NINDY DWI GUSTIANI</t>
  </si>
  <si>
    <t>NURSELLA APRILIA</t>
  </si>
  <si>
    <t>OLIVIANA PUTRI</t>
  </si>
  <si>
    <t>PUTRI OCTA AULIA</t>
  </si>
  <si>
    <t>RAYA RIZKYA CHAIRI</t>
  </si>
  <si>
    <t>RENATA VERISKA DWI FEBRIANA</t>
  </si>
  <si>
    <t>RIANA CAHYANINGRUM</t>
  </si>
  <si>
    <t>WILLIE PUTRA PRATAMA</t>
  </si>
  <si>
    <t>ZAHRA SHAKILA AUGUSTIN</t>
  </si>
  <si>
    <t>AMALIA NAURAH HADININGTYAH</t>
  </si>
  <si>
    <t>ASTRI NUR TIYA SANTOSO</t>
  </si>
  <si>
    <t>BUNGA NABILA</t>
  </si>
  <si>
    <t>CAHAYA PUTRI SHOLEHAH</t>
  </si>
  <si>
    <t>DEFARA KAYLA TSABITA</t>
  </si>
  <si>
    <t>DIVA KAYLA AYUNDA</t>
  </si>
  <si>
    <t>DYLAN YUDI CHANDRA</t>
  </si>
  <si>
    <t>FAIZ AMANULLAH</t>
  </si>
  <si>
    <t>IMELDA ANINDYA WAHDAH</t>
  </si>
  <si>
    <t>IRWAN YUSUF BAKHTIAR</t>
  </si>
  <si>
    <t>JENI ANDRIANSYAH</t>
  </si>
  <si>
    <t>JULIA MURDAYANTI</t>
  </si>
  <si>
    <t>KAYLA LARASATI YUDHISTIRA</t>
  </si>
  <si>
    <t>KEVIN RABANI</t>
  </si>
  <si>
    <t>LISTIA RENATA</t>
  </si>
  <si>
    <t>MILA KARMILA</t>
  </si>
  <si>
    <t>MOHAMMAD ARDIANSYAH P P NASUTION</t>
  </si>
  <si>
    <t>MUHAMMAD AFKHAR HASAN</t>
  </si>
  <si>
    <t>MUHAMMAD FATIR ADZIKRA</t>
  </si>
  <si>
    <t>MUHAMMAD KHADAFI</t>
  </si>
  <si>
    <t>MUHAMMAD RIFKI PRIBADI</t>
  </si>
  <si>
    <t>NABILA JULIANTY</t>
  </si>
  <si>
    <t>NAJWA PRILIAN SHITA</t>
  </si>
  <si>
    <t>RAHMAWATI</t>
  </si>
  <si>
    <t>RAKA RAMADHAN KOSASIH</t>
  </si>
  <si>
    <t>YUNITA LUTHFIANA</t>
  </si>
  <si>
    <t>ZASKHIA ARDESNITA</t>
  </si>
  <si>
    <t>AFIF ADETIAN FIRMANSYAH</t>
  </si>
  <si>
    <t>AFZAAL FIRMAN MAULANA</t>
  </si>
  <si>
    <t>ARKA GANA RAMADHAN</t>
  </si>
  <si>
    <t>ARLIKA NURFALISHA</t>
  </si>
  <si>
    <t>DAMAR PUTRA BUANA</t>
  </si>
  <si>
    <t>ELVINA ZATIL AQMAR</t>
  </si>
  <si>
    <t>FATMA RAMADHANI</t>
  </si>
  <si>
    <t>FEBY ALYANTI</t>
  </si>
  <si>
    <t>GHANIY NURRAFI SATIOPUTRA</t>
  </si>
  <si>
    <t>KAYLA AURA WAHYUNI</t>
  </si>
  <si>
    <t>MERI MARLINDA</t>
  </si>
  <si>
    <t>MOCHAMAD SUFFI ZEIN</t>
  </si>
  <si>
    <t>MUHAMMAD DARREN WICAKSONO</t>
  </si>
  <si>
    <t>MUHAMMAD KAFKA ARISTIAN</t>
  </si>
  <si>
    <t>MUHAMMAD NUR AGUSTINO</t>
  </si>
  <si>
    <t>MUHAMMAD RASYA ISLAMI YUSUF</t>
  </si>
  <si>
    <t>MUTIARA ANANDITA PUTRI</t>
  </si>
  <si>
    <t>NABIELAH AMALIA ARIANI</t>
  </si>
  <si>
    <t>NAHDIYA</t>
  </si>
  <si>
    <t>NAISHA SALSABILA SUBANDI</t>
  </si>
  <si>
    <t>NAZWA FARASYA</t>
  </si>
  <si>
    <t>NURADRIAN SAPUTRA</t>
  </si>
  <si>
    <t>NURUL AQIELA SYAH</t>
  </si>
  <si>
    <t>OLIVIA SYIFA OKTAFITRI</t>
  </si>
  <si>
    <t>RANY NUR'AINI</t>
  </si>
  <si>
    <t>RAYA IVANKA</t>
  </si>
  <si>
    <t>RIYAN PRATAMA</t>
  </si>
  <si>
    <t>SAFIRA WIDIYANTI</t>
  </si>
  <si>
    <t>SARAH AULIA AFZHALURRAHMAH</t>
  </si>
  <si>
    <t>SITI NOVIATUL HIKMAH</t>
  </si>
  <si>
    <t>SYAFA KAMILA ASYIR</t>
  </si>
  <si>
    <t>ABDUL MU' TI MUSYAKIR</t>
  </si>
  <si>
    <t>ADINDA MARISKA</t>
  </si>
  <si>
    <t>AFIKAH RAINA ZAHRAH</t>
  </si>
  <si>
    <t>AISY AUFA MUSLIANI</t>
  </si>
  <si>
    <t>AISYAH MAULIDIYA KURNIAWAN</t>
  </si>
  <si>
    <t>AISYAH NABILAH</t>
  </si>
  <si>
    <t>AKHMAD AQILA PASHA</t>
  </si>
  <si>
    <t>ALIFAH AYRA FAUZIAH</t>
  </si>
  <si>
    <t>ALIYA PUTRI NURAINI</t>
  </si>
  <si>
    <t>AMIRAH NOVIANTIKA</t>
  </si>
  <si>
    <t>AUFFA RAFHA PRADANA</t>
  </si>
  <si>
    <t>CLARA SUCI AGUSTIN</t>
  </si>
  <si>
    <t>FAREL ATHALLAH IWANINA</t>
  </si>
  <si>
    <t>LUTFIA REDDISH</t>
  </si>
  <si>
    <t>MUHAMMAD FACHRI RIZKIANSYAH</t>
  </si>
  <si>
    <t>MUHAMMAD FAIZ</t>
  </si>
  <si>
    <t>MUHAMMAD ZAKI PRATAMA</t>
  </si>
  <si>
    <t>NAILA SALSABILA ARDINAL</t>
  </si>
  <si>
    <t>NOVI RISNA WATI</t>
  </si>
  <si>
    <t>PADIL KOLIK DINILAH</t>
  </si>
  <si>
    <t>RIYAN DISMO PERMANA</t>
  </si>
  <si>
    <t>RIZKA ADILLA</t>
  </si>
  <si>
    <t>RIZKA VIOLA HERMAN</t>
  </si>
  <si>
    <t>SABILA AULIA</t>
  </si>
  <si>
    <t>SAVIRA PUTRI TANIA</t>
  </si>
  <si>
    <t>SHINTA IRAWAN</t>
  </si>
  <si>
    <t>SITI AINUN MARDIYAH</t>
  </si>
  <si>
    <t>VIBIAN GALING ROMAN RAFAEL</t>
  </si>
  <si>
    <t>WISNU AYDIL FITRAH</t>
  </si>
  <si>
    <t>ZASKIA AL MIRANI</t>
  </si>
  <si>
    <t>ADINDA PUTRI RAMADHANI</t>
  </si>
  <si>
    <t>ALFIN TRI KURNIAWAN</t>
  </si>
  <si>
    <t>ARSY MYDELLA LISTYANI</t>
  </si>
  <si>
    <t>AULIA MARTHA YUANDARI</t>
  </si>
  <si>
    <t>AZHARA ADELIFIA</t>
  </si>
  <si>
    <t>BUNGA MITA PERDANA</t>
  </si>
  <si>
    <t>CANDY AULIA PUTRI</t>
  </si>
  <si>
    <t>CHIKA VIORENTINA</t>
  </si>
  <si>
    <t>DARA ANJANI PRATIWI</t>
  </si>
  <si>
    <t>ESA ARTA ULI HUTAPEA</t>
  </si>
  <si>
    <t>HAURA FIORENZA</t>
  </si>
  <si>
    <t>KEYSHA ALYARACHMAH</t>
  </si>
  <si>
    <t>MUHAMAD RADO</t>
  </si>
  <si>
    <t>MUHAMAD RIZKI SABRI</t>
  </si>
  <si>
    <t>MUHAMMAD AFZAL</t>
  </si>
  <si>
    <t>MUHAMMAD FALMI YANSA</t>
  </si>
  <si>
    <t>MUHAMMAD ZIDANE</t>
  </si>
  <si>
    <t>NADYA OLIEVIA PUTRI</t>
  </si>
  <si>
    <t>NAYLA AMALIA PUTRI</t>
  </si>
  <si>
    <t>NICKY PUSPITA SARI</t>
  </si>
  <si>
    <t>NOPIYANTI SAPITRI</t>
  </si>
  <si>
    <t>PASHA FAISALIA</t>
  </si>
  <si>
    <t>RAHMADITA NUR AISYAH</t>
  </si>
  <si>
    <t>RAYHAN PRATAMA</t>
  </si>
  <si>
    <t>SABILLAL FAHLEVI ADAMI</t>
  </si>
  <si>
    <t>SALWA RULIA PUTRI RAMADANI</t>
  </si>
  <si>
    <t>SYASYA ANASASKIA</t>
  </si>
  <si>
    <t>YUSNIA YUSUF</t>
  </si>
  <si>
    <t>ADAM MAULANA RIZAL</t>
  </si>
  <si>
    <t>ADE ALYKA</t>
  </si>
  <si>
    <t>ADNAN YASIR</t>
  </si>
  <si>
    <t>AFIFAH PUTRI NURSILAWATI</t>
  </si>
  <si>
    <t>DAFINA WAFIQ AZIZAH</t>
  </si>
  <si>
    <t>DESTI ALIA SARI</t>
  </si>
  <si>
    <t>ERLINDA PUTRI NURAINI</t>
  </si>
  <si>
    <t>FITRIYANI NUR FADILAH</t>
  </si>
  <si>
    <t>GADIZA PATRA BULAN</t>
  </si>
  <si>
    <t>HELGA PINKAN LAUDYA</t>
  </si>
  <si>
    <t>KALYA SYANAWA DIANDRA</t>
  </si>
  <si>
    <t>KHAIRIZA MAULANA AZIZI</t>
  </si>
  <si>
    <t>MAIGGY ARDHIYANSYAH</t>
  </si>
  <si>
    <t>MUHAMMAD SYAFIKRI</t>
  </si>
  <si>
    <t>MUTIARA RAMADHANI</t>
  </si>
  <si>
    <t>NAYLA NAYORAMADYA</t>
  </si>
  <si>
    <t>NAZLA DONA RASHELL</t>
  </si>
  <si>
    <t>NISAA PUTRI FITRIANA</t>
  </si>
  <si>
    <t>OKE PONCO WIDYATMOKO</t>
  </si>
  <si>
    <t>RAMADHANI</t>
  </si>
  <si>
    <t>REYSHAD EKMAL FEBRIANSYAH</t>
  </si>
  <si>
    <t>RISALATUL MUAWANAH</t>
  </si>
  <si>
    <t>RYAN RAFI AHMAD</t>
  </si>
  <si>
    <t>SARAH YUSRRIYYAH PUTRI</t>
  </si>
  <si>
    <t>SATRIA BINTANG FIRDAUS</t>
  </si>
  <si>
    <t>SHAKA ADI FIRMANSYAH</t>
  </si>
  <si>
    <t>SYAHNAZ REGINA PUTRI UMBARA</t>
  </si>
  <si>
    <t>VICKA HAIFA AURELIA</t>
  </si>
  <si>
    <t>VINNIE AUDY LAVINIA</t>
  </si>
  <si>
    <t>ACHMAD NUR RAHMAN</t>
  </si>
  <si>
    <t>AFIFAH ZULFA</t>
  </si>
  <si>
    <t>ALDY SAPUTRA</t>
  </si>
  <si>
    <t>ATIKA ARIYANTI</t>
  </si>
  <si>
    <t>FAJRIA ULFA</t>
  </si>
  <si>
    <t>FATIMAH HAKIM AZ-ZAHRA</t>
  </si>
  <si>
    <t>ISMAIL BUDI MULYANTO</t>
  </si>
  <si>
    <t>JASMIN SALSABILA MAHDIYAH</t>
  </si>
  <si>
    <t>MAULI APRIYANTI</t>
  </si>
  <si>
    <t>MUHAMAD NAZARUDIN MAGRIBI</t>
  </si>
  <si>
    <t>MUHAMMAD AGAS PUTRA RAMADHAN</t>
  </si>
  <si>
    <t>MUHAMMAD SALMAN</t>
  </si>
  <si>
    <t>NAYLA AWWALIA PUTRI</t>
  </si>
  <si>
    <t>PANJI PUTRA HIMAJAVA</t>
  </si>
  <si>
    <t>PUTRI SEPTIA SARI</t>
  </si>
  <si>
    <t>PUTU GITA JAYANTI</t>
  </si>
  <si>
    <t>RAISSA HANISAH PRIYATNA</t>
  </si>
  <si>
    <t>RIDWAN AJI</t>
  </si>
  <si>
    <t>RISKA AMELIA</t>
  </si>
  <si>
    <t>RISKA AULYA</t>
  </si>
  <si>
    <t>RIZQI ELDIEN SAPUTRA</t>
  </si>
  <si>
    <t>SETYA APRILIANA</t>
  </si>
  <si>
    <t>SHENIA SEKAR DESRAYA</t>
  </si>
  <si>
    <t>SHINDY AISYAH PUTRI RIYADI</t>
  </si>
  <si>
    <t>SITI FAUZIAH ZAHRA</t>
  </si>
  <si>
    <t>SYIFA MAULIDIA</t>
  </si>
  <si>
    <t>VANIA KHAIRUNNISA</t>
  </si>
  <si>
    <t>WAHYU JUMAIDI</t>
  </si>
  <si>
    <t>WIDIA KRISTI UTRININGSIH</t>
  </si>
  <si>
    <t>ALDA SEPHIA RAYANI</t>
  </si>
  <si>
    <t>ALJAZIRAH AZ-ZAHRA</t>
  </si>
  <si>
    <t>ANANDA KURNIAWATI</t>
  </si>
  <si>
    <t>ANNISA GHASSANI HASAN</t>
  </si>
  <si>
    <t>APRILIA TRI PRATIWI</t>
  </si>
  <si>
    <t>AULIA PUTRI RAMADHANI</t>
  </si>
  <si>
    <t>DIANDRA SYIFA KENZIE TSAQIF</t>
  </si>
  <si>
    <t>JULIA AISYA YASMA</t>
  </si>
  <si>
    <t>KEYSYA SALSABILLA</t>
  </si>
  <si>
    <t>MOHAMMAD ANDHIKA PUTRA</t>
  </si>
  <si>
    <t>MUHAMAD FADIL ABDILAH</t>
  </si>
  <si>
    <t>MUHAMMAD QAISHAR ALTHAF SHALEH</t>
  </si>
  <si>
    <t>MUHAMMAD RIDHO WIJAYA</t>
  </si>
  <si>
    <t>MUTIA KHAIRANI</t>
  </si>
  <si>
    <t>NADHIRA DAVALINA</t>
  </si>
  <si>
    <t>NAUFAL AHMAD MUSYAFFA</t>
  </si>
  <si>
    <t>NAYSILA AZAHRA</t>
  </si>
  <si>
    <t>NAZALA RAHMA ALENA</t>
  </si>
  <si>
    <t>PUTRI JESICA NURAINI</t>
  </si>
  <si>
    <t>REIFAN MAULANA</t>
  </si>
  <si>
    <t>RIZAL PRATAMA</t>
  </si>
  <si>
    <t>RIZKA RINATA ANGGRAINI</t>
  </si>
  <si>
    <t>SITI AMEERA ZARIFA</t>
  </si>
  <si>
    <t>SITI VIRANISA ZAHRA</t>
  </si>
  <si>
    <t>SRI RIZKY AHADANI</t>
  </si>
  <si>
    <t>SYIFA KHALISTA</t>
  </si>
  <si>
    <t>YANUAR DWI PRASETYA</t>
  </si>
  <si>
    <t>YUDHA SATRIAWAN</t>
  </si>
  <si>
    <t>ZAHRA YUSTIRA</t>
  </si>
  <si>
    <t>ZAZKIA NUR RAHMA</t>
  </si>
  <si>
    <t>ACHMAD MUFTI, S.Kom.</t>
  </si>
  <si>
    <t>NAILA SYAKIRAH</t>
  </si>
  <si>
    <t>0073348623</t>
  </si>
  <si>
    <t>0077491120</t>
  </si>
  <si>
    <t>0062594413</t>
  </si>
  <si>
    <t>0074192830</t>
  </si>
  <si>
    <t>0065842830</t>
  </si>
  <si>
    <t>0076884167</t>
  </si>
  <si>
    <t>0067594368</t>
  </si>
  <si>
    <t>0066769799</t>
  </si>
  <si>
    <t>0077890231</t>
  </si>
  <si>
    <t>0072126732</t>
  </si>
  <si>
    <t>0069973654</t>
  </si>
  <si>
    <t>0068371145</t>
  </si>
  <si>
    <t>0071817660</t>
  </si>
  <si>
    <t>0066296903</t>
  </si>
  <si>
    <t>0068225632</t>
  </si>
  <si>
    <t>0056150212</t>
  </si>
  <si>
    <t>0067440925</t>
  </si>
  <si>
    <t>0073913075</t>
  </si>
  <si>
    <t>0078637910</t>
  </si>
  <si>
    <t>0076509739</t>
  </si>
  <si>
    <t>0065128263</t>
  </si>
  <si>
    <t>0069591433</t>
  </si>
  <si>
    <t>0071282105</t>
  </si>
  <si>
    <t>0077903434</t>
  </si>
  <si>
    <t>0077136721</t>
  </si>
  <si>
    <t>0066516077</t>
  </si>
  <si>
    <t>0074567909</t>
  </si>
  <si>
    <t>0062341713</t>
  </si>
  <si>
    <t>0073905621</t>
  </si>
  <si>
    <t>0074220028</t>
  </si>
  <si>
    <t>0074975499</t>
  </si>
  <si>
    <t>0063669468</t>
  </si>
  <si>
    <t>0065436883</t>
  </si>
  <si>
    <t>0072993056</t>
  </si>
  <si>
    <t>0061974451</t>
  </si>
  <si>
    <t>0072784694</t>
  </si>
  <si>
    <t>0071066786</t>
  </si>
  <si>
    <t>0078705051</t>
  </si>
  <si>
    <t>0078166990</t>
  </si>
  <si>
    <t>0068134638</t>
  </si>
  <si>
    <t>0076128954</t>
  </si>
  <si>
    <t>0075283844</t>
  </si>
  <si>
    <t>0071689862</t>
  </si>
  <si>
    <t>0055049930</t>
  </si>
  <si>
    <t>0065916221</t>
  </si>
  <si>
    <t>0074900709</t>
  </si>
  <si>
    <t>0067534948</t>
  </si>
  <si>
    <t>0066097121</t>
  </si>
  <si>
    <t>0072425791</t>
  </si>
  <si>
    <t>0076949402</t>
  </si>
  <si>
    <t>0076419009</t>
  </si>
  <si>
    <t>0061574331</t>
  </si>
  <si>
    <t>0064326814</t>
  </si>
  <si>
    <t>0062925093</t>
  </si>
  <si>
    <t>0075875776</t>
  </si>
  <si>
    <t>0072160663</t>
  </si>
  <si>
    <t>0079793518</t>
  </si>
  <si>
    <t>0076045642</t>
  </si>
  <si>
    <t>0077285998</t>
  </si>
  <si>
    <t>0071061777</t>
  </si>
  <si>
    <t>0076732981</t>
  </si>
  <si>
    <t>0065939100</t>
  </si>
  <si>
    <t>0062519788</t>
  </si>
  <si>
    <t>0062179768</t>
  </si>
  <si>
    <t>0062133828</t>
  </si>
  <si>
    <t>0072367472</t>
  </si>
  <si>
    <t>0073730473</t>
  </si>
  <si>
    <t>0064047181</t>
  </si>
  <si>
    <t>0064074658</t>
  </si>
  <si>
    <t>0079869787</t>
  </si>
  <si>
    <t>0073345596</t>
  </si>
  <si>
    <t>0072830032</t>
  </si>
  <si>
    <t>0067844987</t>
  </si>
  <si>
    <t>0074543239</t>
  </si>
  <si>
    <t>0079462435</t>
  </si>
  <si>
    <t>0065339449</t>
  </si>
  <si>
    <t>0073754822</t>
  </si>
  <si>
    <t>0054051976</t>
  </si>
  <si>
    <t>0073396448</t>
  </si>
  <si>
    <t>0075835175</t>
  </si>
  <si>
    <t>0064396637</t>
  </si>
  <si>
    <t>0077413582</t>
  </si>
  <si>
    <t>0066760927</t>
  </si>
  <si>
    <t>0074120488</t>
  </si>
  <si>
    <t>0064484113</t>
  </si>
  <si>
    <t>0079177328</t>
  </si>
  <si>
    <t>0075959658</t>
  </si>
  <si>
    <t>0074462165</t>
  </si>
  <si>
    <t>0071945907</t>
  </si>
  <si>
    <t>0051293322</t>
  </si>
  <si>
    <t>0072575276</t>
  </si>
  <si>
    <t>0068358042</t>
  </si>
  <si>
    <t>0069460408</t>
  </si>
  <si>
    <t>0072524227</t>
  </si>
  <si>
    <t>0069598882</t>
  </si>
  <si>
    <t>0076278741</t>
  </si>
  <si>
    <t>0067153222</t>
  </si>
  <si>
    <t>0065936226</t>
  </si>
  <si>
    <t>0065115537</t>
  </si>
  <si>
    <t>0078501036</t>
  </si>
  <si>
    <t>0075018590</t>
  </si>
  <si>
    <t>0072680684</t>
  </si>
  <si>
    <t>0076048703</t>
  </si>
  <si>
    <t>0079646541</t>
  </si>
  <si>
    <t>0072062200</t>
  </si>
  <si>
    <t>0064270999</t>
  </si>
  <si>
    <t>0068631760</t>
  </si>
  <si>
    <t>0076376567</t>
  </si>
  <si>
    <t>0077021575</t>
  </si>
  <si>
    <t>0075678692</t>
  </si>
  <si>
    <t>0073933133</t>
  </si>
  <si>
    <t>0062516161</t>
  </si>
  <si>
    <t>0066909239</t>
  </si>
  <si>
    <t>0079517809</t>
  </si>
  <si>
    <t>0067186056</t>
  </si>
  <si>
    <t>0071571503</t>
  </si>
  <si>
    <t>0072366099</t>
  </si>
  <si>
    <t>0073532133</t>
  </si>
  <si>
    <t>0063371827</t>
  </si>
  <si>
    <t>0134444629</t>
  </si>
  <si>
    <t>0075023692</t>
  </si>
  <si>
    <t>0072288397</t>
  </si>
  <si>
    <t>0075170082</t>
  </si>
  <si>
    <t>0078675071</t>
  </si>
  <si>
    <t>0061063266</t>
  </si>
  <si>
    <t>0072441881</t>
  </si>
  <si>
    <t>0061748801</t>
  </si>
  <si>
    <t>0068513930</t>
  </si>
  <si>
    <t>0071987891</t>
  </si>
  <si>
    <t>0063983185</t>
  </si>
  <si>
    <t>0078128910</t>
  </si>
  <si>
    <t>0071236680</t>
  </si>
  <si>
    <t>0074641422</t>
  </si>
  <si>
    <t>0072197432</t>
  </si>
  <si>
    <t>0078187817</t>
  </si>
  <si>
    <t>0066028431</t>
  </si>
  <si>
    <t>0076780584</t>
  </si>
  <si>
    <t>0068891228</t>
  </si>
  <si>
    <t>0064795692</t>
  </si>
  <si>
    <t>0078205221</t>
  </si>
  <si>
    <t>0072330519</t>
  </si>
  <si>
    <t>0068713227</t>
  </si>
  <si>
    <t>0065776156</t>
  </si>
  <si>
    <t>0072965700</t>
  </si>
  <si>
    <t>0065469609</t>
  </si>
  <si>
    <t>0079318950</t>
  </si>
  <si>
    <t>0069619641</t>
  </si>
  <si>
    <t>0073069928</t>
  </si>
  <si>
    <t>0063277166</t>
  </si>
  <si>
    <t>0071430659</t>
  </si>
  <si>
    <t>0071048123</t>
  </si>
  <si>
    <t>0061241670</t>
  </si>
  <si>
    <t>0064327653</t>
  </si>
  <si>
    <t>0069392525</t>
  </si>
  <si>
    <t>0073748467</t>
  </si>
  <si>
    <t>0077190353</t>
  </si>
  <si>
    <t>0079944236</t>
  </si>
  <si>
    <t>0062174966</t>
  </si>
  <si>
    <t>0072991699</t>
  </si>
  <si>
    <t>0074999347</t>
  </si>
  <si>
    <t>0079148456</t>
  </si>
  <si>
    <t>0077608401</t>
  </si>
  <si>
    <t>0064729268</t>
  </si>
  <si>
    <t>0062647178</t>
  </si>
  <si>
    <t>0069097941</t>
  </si>
  <si>
    <t>0076519367</t>
  </si>
  <si>
    <t>0067079493</t>
  </si>
  <si>
    <t>0075434013</t>
  </si>
  <si>
    <t>0066841932</t>
  </si>
  <si>
    <t>0069750089</t>
  </si>
  <si>
    <t>0078674138</t>
  </si>
  <si>
    <t>0071572380</t>
  </si>
  <si>
    <t>0066561611</t>
  </si>
  <si>
    <t>0079442053</t>
  </si>
  <si>
    <t>0063950753</t>
  </si>
  <si>
    <t>0018786496</t>
  </si>
  <si>
    <t>0065833042</t>
  </si>
  <si>
    <t>0078252314</t>
  </si>
  <si>
    <t>0073405481</t>
  </si>
  <si>
    <t>0079226047</t>
  </si>
  <si>
    <t>0063647457</t>
  </si>
  <si>
    <t>0065868447</t>
  </si>
  <si>
    <t>0062144856</t>
  </si>
  <si>
    <t>0062771619</t>
  </si>
  <si>
    <t>0063003896</t>
  </si>
  <si>
    <t>0061176471</t>
  </si>
  <si>
    <t>0067334908</t>
  </si>
  <si>
    <t>0075206943</t>
  </si>
  <si>
    <t>0067797117</t>
  </si>
  <si>
    <t>0066407854</t>
  </si>
  <si>
    <t>0068099373</t>
  </si>
  <si>
    <t>0075791571</t>
  </si>
  <si>
    <t>0071066770</t>
  </si>
  <si>
    <t>0068047738</t>
  </si>
  <si>
    <t>0067005443</t>
  </si>
  <si>
    <t>0077168278</t>
  </si>
  <si>
    <t>0068458081</t>
  </si>
  <si>
    <t>0067794860</t>
  </si>
  <si>
    <t>0066358740</t>
  </si>
  <si>
    <t>0079566274</t>
  </si>
  <si>
    <t>0064331028</t>
  </si>
  <si>
    <t>3077423651</t>
  </si>
  <si>
    <t>0068754922</t>
  </si>
  <si>
    <t>0079271123</t>
  </si>
  <si>
    <t>0069451462</t>
  </si>
  <si>
    <t>0066144914</t>
  </si>
  <si>
    <t>0078628723</t>
  </si>
  <si>
    <t>0068695418</t>
  </si>
  <si>
    <t>0074398869</t>
  </si>
  <si>
    <t>0064826336</t>
  </si>
  <si>
    <t>0063020776</t>
  </si>
  <si>
    <t>0063473684</t>
  </si>
  <si>
    <t>0065829074</t>
  </si>
  <si>
    <t>0075805507</t>
  </si>
  <si>
    <t>0066446110</t>
  </si>
  <si>
    <t>0067660798</t>
  </si>
  <si>
    <t>0078536418</t>
  </si>
  <si>
    <t>0074686948</t>
  </si>
  <si>
    <t>0063267922</t>
  </si>
  <si>
    <t>0068083802</t>
  </si>
  <si>
    <t>0065481766</t>
  </si>
  <si>
    <t>0063225344</t>
  </si>
  <si>
    <t>0079407366</t>
  </si>
  <si>
    <t>0062604992</t>
  </si>
  <si>
    <t>0073248797</t>
  </si>
  <si>
    <t>0064910800</t>
  </si>
  <si>
    <t>0074228994</t>
  </si>
  <si>
    <t>0079968861</t>
  </si>
  <si>
    <t>0067229480</t>
  </si>
  <si>
    <t>0078845565</t>
  </si>
  <si>
    <t>0076331088</t>
  </si>
  <si>
    <t>0068574851</t>
  </si>
  <si>
    <t>0066614785</t>
  </si>
  <si>
    <t>0077428013</t>
  </si>
  <si>
    <t>0073478409</t>
  </si>
  <si>
    <t>0064651505</t>
  </si>
  <si>
    <t>0078748037</t>
  </si>
  <si>
    <t>0063056627</t>
  </si>
  <si>
    <t>0071748213</t>
  </si>
  <si>
    <t>0076970808</t>
  </si>
  <si>
    <t>0074602535</t>
  </si>
  <si>
    <t>0065135985</t>
  </si>
  <si>
    <t>0067976196</t>
  </si>
  <si>
    <t>0061061759</t>
  </si>
  <si>
    <t>0076241142</t>
  </si>
  <si>
    <t>0062451984</t>
  </si>
  <si>
    <t>0079785791</t>
  </si>
  <si>
    <t>0068977206</t>
  </si>
  <si>
    <t>0066434861</t>
  </si>
  <si>
    <t>0069528666</t>
  </si>
  <si>
    <t>0075188797</t>
  </si>
  <si>
    <t>0078510708</t>
  </si>
  <si>
    <t>0074293710</t>
  </si>
  <si>
    <t>0078943714</t>
  </si>
  <si>
    <t>0074934130</t>
  </si>
  <si>
    <t>0075150351</t>
  </si>
  <si>
    <t>0064150462</t>
  </si>
  <si>
    <t>0064761290</t>
  </si>
  <si>
    <t>0061822702</t>
  </si>
  <si>
    <t>0065372648</t>
  </si>
  <si>
    <t>0074756353</t>
  </si>
  <si>
    <t>0071299883</t>
  </si>
  <si>
    <t>0067349892</t>
  </si>
  <si>
    <t>0074996224</t>
  </si>
  <si>
    <t>0071474740</t>
  </si>
  <si>
    <t>0074983194</t>
  </si>
  <si>
    <t>0067114407</t>
  </si>
  <si>
    <t>0063886277</t>
  </si>
  <si>
    <t>0067410972</t>
  </si>
  <si>
    <t>0076039243</t>
  </si>
  <si>
    <t>0075852135</t>
  </si>
  <si>
    <t>0077923809</t>
  </si>
  <si>
    <t>0068781989</t>
  </si>
  <si>
    <t>0071839757</t>
  </si>
  <si>
    <t>0077543863</t>
  </si>
  <si>
    <t>ADIYATMA DASTA PUTRA</t>
  </si>
  <si>
    <t>ALIF AL KAUTSAR</t>
  </si>
  <si>
    <t>AMELIA PUTRI</t>
  </si>
  <si>
    <t>ARFIAN ZAKI PRIAMANDA</t>
  </si>
  <si>
    <t>ARYA PUTRA TOMI ATHALLAH</t>
  </si>
  <si>
    <t>AURA PUTRI NUR SYA'BANI</t>
  </si>
  <si>
    <t>AURA SYIFA HILMIAH</t>
  </si>
  <si>
    <t>DARREN MIRZA NUGRAHA</t>
  </si>
  <si>
    <t>FADLI FIRMANSYAH</t>
  </si>
  <si>
    <t>FARABY AZZAM MUTTAQIN</t>
  </si>
  <si>
    <t>FAREL FAIZAL</t>
  </si>
  <si>
    <t>JIHAN FARIHAH</t>
  </si>
  <si>
    <t>KHIRAN KUSUMA DEWI</t>
  </si>
  <si>
    <t>LADY FERINA</t>
  </si>
  <si>
    <t>LUTHFI ANDRIANSYAH</t>
  </si>
  <si>
    <t>MALIKA ALYA FAYSHA</t>
  </si>
  <si>
    <t>MOHAMMAD SANDI HERMAWAN</t>
  </si>
  <si>
    <t>MUHAMAD ADITYA RAMADHAN</t>
  </si>
  <si>
    <t>MUHAMAD HAIKAL AKBAR</t>
  </si>
  <si>
    <t>MUHAMMAD AL YOUNK FAREL NURDIWAN</t>
  </si>
  <si>
    <t>MUHAMMAD APRIANSYAH</t>
  </si>
  <si>
    <t>MUHAMMAD RIFQI ARDJI</t>
  </si>
  <si>
    <t>MUHAMMAD SYAH GILANG WIJAYA</t>
  </si>
  <si>
    <t>NADYA PUTRI KHAERANI</t>
  </si>
  <si>
    <t>NASHIRA SRI HAPSARI</t>
  </si>
  <si>
    <t>NAURA AULIA SABRINA</t>
  </si>
  <si>
    <t>NAZWA NATHANIA MAHARANI</t>
  </si>
  <si>
    <t>RATU SELATARA ANGGITA HARAHAP</t>
  </si>
  <si>
    <t>RAZA AULIA KARIM</t>
  </si>
  <si>
    <t>RIBKHA FEBRIANTI</t>
  </si>
  <si>
    <t>RIO AGUS YULIANTO</t>
  </si>
  <si>
    <t>SAYYID JA'FAR SODIQ AL JUFRI</t>
  </si>
  <si>
    <t>SHABRINA KENZA SYAKIRA</t>
  </si>
  <si>
    <t>SITI NOOR AZIZAH DESTIANI</t>
  </si>
  <si>
    <t>SYAHADATUS SHOLIHA</t>
  </si>
  <si>
    <t>SYAKILA DAFFA FIANTIKA</t>
  </si>
  <si>
    <t>ZAHIRA ALIA FAHRA</t>
  </si>
  <si>
    <t>AFRIZA INDARWATI</t>
  </si>
  <si>
    <t>ALVIARESTHA ZAGY TOMITA TRIVARANI</t>
  </si>
  <si>
    <t>ANANDA NUR AULIA</t>
  </si>
  <si>
    <t>AULIA DIYAH SAFITRI</t>
  </si>
  <si>
    <t>BIAZ RAMADHAN PUTRA AIMAR</t>
  </si>
  <si>
    <t>CECYLIA AZ ZAHRA IRAWAN</t>
  </si>
  <si>
    <t>DIANA ROSALINA</t>
  </si>
  <si>
    <t>FEBI ATIKA SARI</t>
  </si>
  <si>
    <t>GIANLUCA FAUZAN WILLEM</t>
  </si>
  <si>
    <t>INTAN SETIAWAN</t>
  </si>
  <si>
    <t>LIONEL SATRIA</t>
  </si>
  <si>
    <t>MAULIANZA AHMAD FARHAN</t>
  </si>
  <si>
    <t>MAULINA ANUGRAH PUTRI</t>
  </si>
  <si>
    <t>MIA NUR RAHMAH</t>
  </si>
  <si>
    <t>MUHAMMAD AGUNG RAHARJO</t>
  </si>
  <si>
    <t>MUHAMMAD HAIDAR NAZHIF</t>
  </si>
  <si>
    <t>MUHAMMAD HARBIYANSYAH</t>
  </si>
  <si>
    <t>MUHAMMAD LUTHFI AL'AFIF</t>
  </si>
  <si>
    <t>MUHAMMAD NABIL IHSAN</t>
  </si>
  <si>
    <t>NADIA ZAHRA ALMIRA HAQI</t>
  </si>
  <si>
    <t>NAILA FATMA AULIA</t>
  </si>
  <si>
    <t>NAJMA PUTRI AULIA</t>
  </si>
  <si>
    <t>PRADIVA ARVA DENTA HARAHAP</t>
  </si>
  <si>
    <t>PRAMUDYA BAGUS PRAKOSA</t>
  </si>
  <si>
    <t>RABBANI VIRGIAWAN SISWANTO</t>
  </si>
  <si>
    <t>RAFAEL FAROLD HEBERT SILALAHI</t>
  </si>
  <si>
    <t>RAISSA AMANDA</t>
  </si>
  <si>
    <t>RASSYAH SYAPUTRA</t>
  </si>
  <si>
    <t>RASYAH CAHAYA RAMADHAN</t>
  </si>
  <si>
    <t>REVA AMELIA</t>
  </si>
  <si>
    <t>RIFA FAHMIDA</t>
  </si>
  <si>
    <t>SARAH WIDYANINGSIH</t>
  </si>
  <si>
    <t>SHAFA NUR AISYAH</t>
  </si>
  <si>
    <t>SULTHAN MUHAMAD RAFIF</t>
  </si>
  <si>
    <t>SWEETLANA ANISA</t>
  </si>
  <si>
    <t>SYAWAL AL RASYID</t>
  </si>
  <si>
    <t>YOSUA SETYA PUTRA</t>
  </si>
  <si>
    <t>AGUSTIN WULAN TRIANANDRA</t>
  </si>
  <si>
    <t>AHMAD FAJAR ARDIANSYAH</t>
  </si>
  <si>
    <t>ALIFFAH MILADINA WAHYU IZZATY</t>
  </si>
  <si>
    <t>ALYA NAWA RISNI</t>
  </si>
  <si>
    <t>ARJUNA SETYA LAKSMANA</t>
  </si>
  <si>
    <t>ARKHA BANYU DJIBRILIANO</t>
  </si>
  <si>
    <t>AURA SALSABILA</t>
  </si>
  <si>
    <t>AYLA TRI ARYANTI</t>
  </si>
  <si>
    <t>BARA HERYANTO</t>
  </si>
  <si>
    <t>BELLA SEPTIARA INDRI</t>
  </si>
  <si>
    <t>DAVI VADILAH PUTRA BUDIMAN</t>
  </si>
  <si>
    <t>DIVA AISYAH FITRI</t>
  </si>
  <si>
    <t>DIVO RIFASSYA HIENZE</t>
  </si>
  <si>
    <t>DIYON ANAM SAPUTRA</t>
  </si>
  <si>
    <t>FADHLAN MUSYAFA QOLBU</t>
  </si>
  <si>
    <t>FIRLY FRICILLA AULIA</t>
  </si>
  <si>
    <t>HASYA FAJRIYAH ZULPIANA</t>
  </si>
  <si>
    <t>JINGGA AULIA STEFANIA</t>
  </si>
  <si>
    <t>KHOIRUNISA ARSILA SAHARA</t>
  </si>
  <si>
    <t>KURROTUL AYUNI</t>
  </si>
  <si>
    <t>LATISYA AJENG RAHAYU</t>
  </si>
  <si>
    <t>MUHAMAD DANDI SYAPUTRA</t>
  </si>
  <si>
    <t>MUHAMAD PASYA SETIAWAN</t>
  </si>
  <si>
    <t>MUHAMMAD ABYAN FIONDRI</t>
  </si>
  <si>
    <t>MUHAMMAD ANDHIKA PRATAMA</t>
  </si>
  <si>
    <t>MUHAMMAD FARHAN</t>
  </si>
  <si>
    <t>MUHAMMAD IRSYADTILLAH</t>
  </si>
  <si>
    <t>MUHAMMAD RASYA AL FATIR</t>
  </si>
  <si>
    <t>NASYWA RAISSA</t>
  </si>
  <si>
    <t>NUR ADINDA FAIRUZA</t>
  </si>
  <si>
    <t>PRABU SUKMA PAMUNGKAS</t>
  </si>
  <si>
    <t>REVAN FATURRACHMAN</t>
  </si>
  <si>
    <t>RYAN GUCY</t>
  </si>
  <si>
    <t>SAYLA AUGUSTY</t>
  </si>
  <si>
    <t>SHOFIA AULIA PUTRI</t>
  </si>
  <si>
    <t>SITI ZAHRA</t>
  </si>
  <si>
    <t>THORIQ RAZZANI</t>
  </si>
  <si>
    <t>UKTHIA ZULVA ALQAISY</t>
  </si>
  <si>
    <t>VANNY KEMALA DEWI</t>
  </si>
  <si>
    <t>WAHYU NUR HIDAYAH</t>
  </si>
  <si>
    <t>ADITYA WAHYU NUGROHO</t>
  </si>
  <si>
    <t>ALYTA ALMAGHVIRA</t>
  </si>
  <si>
    <t>AMANDA GYSHELLA PUTRY</t>
  </si>
  <si>
    <t>AMINAH SA'DIYAH</t>
  </si>
  <si>
    <t>ARTA DEWI AGYANTI</t>
  </si>
  <si>
    <t>DAVINA PUTRI ARDANTYANI</t>
  </si>
  <si>
    <t>DIAN ETNASARI NURFAUZIA</t>
  </si>
  <si>
    <t>DWI REVANGGA</t>
  </si>
  <si>
    <t>FACHRI NU'UR IKKRAAM</t>
  </si>
  <si>
    <t>FATIH BYANTARA YUDIANTO</t>
  </si>
  <si>
    <t>FEBRIAN NUGROHO</t>
  </si>
  <si>
    <t>FERDIANSYAH</t>
  </si>
  <si>
    <t>IBRAHIM GEFKHA</t>
  </si>
  <si>
    <t>INDRA MAHMUDIN</t>
  </si>
  <si>
    <t>JAMIATUL JANNAH</t>
  </si>
  <si>
    <t>JASON ALDIAN APRIANNO</t>
  </si>
  <si>
    <t>KENNISSA ROJANA</t>
  </si>
  <si>
    <t>KEYZA MILANDARI</t>
  </si>
  <si>
    <t>MAULANA</t>
  </si>
  <si>
    <t>MAULIDYA IKA PRATIWI</t>
  </si>
  <si>
    <t>MAYA AULIA DWIYANTI</t>
  </si>
  <si>
    <t>MOHAMAD DAVID SYAIFUL ANWAR</t>
  </si>
  <si>
    <t>MUHAMMAD AL-FATIR</t>
  </si>
  <si>
    <t>MUHAMMAD ALIF</t>
  </si>
  <si>
    <t>MUHAMMAD HANIFALDIN NADHIF</t>
  </si>
  <si>
    <t>MUHAMMAD RIZKY PRATAMA</t>
  </si>
  <si>
    <t>RASHAD HADAR</t>
  </si>
  <si>
    <t>REDY FEBRIAN</t>
  </si>
  <si>
    <t>REISYA ASSIFA DENA</t>
  </si>
  <si>
    <t>REZHIA SYLVIE MARCIA RAMADHANI</t>
  </si>
  <si>
    <t>RISHA AURORA RUSMANA</t>
  </si>
  <si>
    <t>ROFIQOH</t>
  </si>
  <si>
    <t>SULISTIANINGSIH</t>
  </si>
  <si>
    <t>SYAHLA AURALIA</t>
  </si>
  <si>
    <t>TRY YUDHA ALDIANSYAH</t>
  </si>
  <si>
    <t>WENI YULIANTI</t>
  </si>
  <si>
    <t>YURI ARDIANSYAH</t>
  </si>
  <si>
    <t>ZAHWA AULIA HALIZAH</t>
  </si>
  <si>
    <t>AFDAL AFRIANSAH</t>
  </si>
  <si>
    <t>AJIS SETIAWAN</t>
  </si>
  <si>
    <t>AKHMAT DZAKY</t>
  </si>
  <si>
    <t>ANASTASIA ESTININGTYAS</t>
  </si>
  <si>
    <t>ANATASYA NAYLA ZAHRA</t>
  </si>
  <si>
    <t>ANDYNI EKA NADHIRA</t>
  </si>
  <si>
    <t>ARDHIKA DU' ANASTANTO</t>
  </si>
  <si>
    <t>ARINI NURAINI</t>
  </si>
  <si>
    <t>AZMI MUZAKY</t>
  </si>
  <si>
    <t>BUNGA AULIA RAHMADANI</t>
  </si>
  <si>
    <t>DIAZ ZHAFRAN RAIS</t>
  </si>
  <si>
    <t>GUSTI ANGGA RADITIA</t>
  </si>
  <si>
    <t>IKA NOVIANTI</t>
  </si>
  <si>
    <t>IRDINA IZZATI SHANDI</t>
  </si>
  <si>
    <t>JESSICA ANGGRAENI</t>
  </si>
  <si>
    <t>KEVIN BINTANG PASHA</t>
  </si>
  <si>
    <t>KEYSHA ABELLIA LINTANG</t>
  </si>
  <si>
    <t>MAYA YULIANTI</t>
  </si>
  <si>
    <t>MOHAMMAD EVAN RIVALDI</t>
  </si>
  <si>
    <t>MUHAMMAD LATIEF FATHONI</t>
  </si>
  <si>
    <t>MUHAMMAD RASYA FARRIL</t>
  </si>
  <si>
    <t>MUHAMMAD SYAFIQ SOFYAN</t>
  </si>
  <si>
    <t>MUKHAMAD THAWAF AL MABRUR</t>
  </si>
  <si>
    <t>MUTHIA ULFAH</t>
  </si>
  <si>
    <t>NADINE KARUNIA AZAHRA</t>
  </si>
  <si>
    <t>NAURA CHYANING TYAS</t>
  </si>
  <si>
    <t>NAYLA RAMADHANI</t>
  </si>
  <si>
    <t>NOVITA MAORA AZ ZAHRA</t>
  </si>
  <si>
    <t>RASYA FERDIANSYAH</t>
  </si>
  <si>
    <t>REIVAN SIDQI AZIZ</t>
  </si>
  <si>
    <t>RIDO PRAS SETIO</t>
  </si>
  <si>
    <t>RISKA MUSTIKA SARI</t>
  </si>
  <si>
    <t>RYAN ACHMAD FACHRI</t>
  </si>
  <si>
    <t>SITI YELVI NILAWATI</t>
  </si>
  <si>
    <t>SYAHRANI NAJMA RAJABI</t>
  </si>
  <si>
    <t>WAHYU ADI PRASETYO</t>
  </si>
  <si>
    <t>WILDAN SUHADA</t>
  </si>
  <si>
    <t>ZAENATHY AMNATH</t>
  </si>
  <si>
    <t>ZIYAD AIDIN FERDIAN</t>
  </si>
  <si>
    <t>AHMAD FABIAN BARTHEZ</t>
  </si>
  <si>
    <t>AISYAH AQILAH KAMARSYA</t>
  </si>
  <si>
    <t>ALIFAH SITI AZRA</t>
  </si>
  <si>
    <t>ALUN NAZHA</t>
  </si>
  <si>
    <t>ALYA SALSABILA</t>
  </si>
  <si>
    <t>ANANDA PUTRI</t>
  </si>
  <si>
    <t>BAGUS HANDARU</t>
  </si>
  <si>
    <t>CHINTIYA MARLINA PUTRI</t>
  </si>
  <si>
    <t>FARADISIL NADHIRA</t>
  </si>
  <si>
    <t>IHSAN HARI SETIAWAN</t>
  </si>
  <si>
    <t>IKHBAL FIRANSYAH</t>
  </si>
  <si>
    <t>JONATHAN SURYA PANGESTU</t>
  </si>
  <si>
    <t>KEISYA PUTRI SUNDARI</t>
  </si>
  <si>
    <t>LAZUARDI NUR IMAN</t>
  </si>
  <si>
    <t>LULLA KAMALI AHVRISIAH</t>
  </si>
  <si>
    <t>LUWI ANDIKA HAZRAT</t>
  </si>
  <si>
    <t>MOHAMMAD ALI ALFARISI</t>
  </si>
  <si>
    <t>MUHAMMAD ARSYA FARREL PRATAMA</t>
  </si>
  <si>
    <t>MUHAMMAD FAIZ ANNAUFAL</t>
  </si>
  <si>
    <t>MUHAMMAD FARREL ABDIPUTRA</t>
  </si>
  <si>
    <t>MUHAMMAD MILZA AL FARIZY</t>
  </si>
  <si>
    <t>NAJWA HUMAIRA</t>
  </si>
  <si>
    <t>NAJWAN ARDHISELLA MU'IN</t>
  </si>
  <si>
    <t>NUR ANNISA</t>
  </si>
  <si>
    <t>NUR KHASANAH</t>
  </si>
  <si>
    <t>PUTRI IZZA FAKHIRA</t>
  </si>
  <si>
    <t>RAFFI ALDIANSYAH</t>
  </si>
  <si>
    <t>RATNA JUWITA</t>
  </si>
  <si>
    <t>REBECCA LETARE CIBRO</t>
  </si>
  <si>
    <t>REVA MEILANI</t>
  </si>
  <si>
    <t>RIFKHI KURNIA RAMADHAN</t>
  </si>
  <si>
    <t>SALWA RAMADHANI IRWAN BAUW</t>
  </si>
  <si>
    <t>SHAFIRA RAMADANI</t>
  </si>
  <si>
    <t>SYAFA AZZAHRA</t>
  </si>
  <si>
    <t>VICKY PRAYOGA RAHADIANSYAH</t>
  </si>
  <si>
    <t>VIRGIAWAN GILANG PANGESTU NUGROHO</t>
  </si>
  <si>
    <t>WINHAR DENI MAITIMU</t>
  </si>
  <si>
    <t>AHMAD ACHIL ANANDA</t>
  </si>
  <si>
    <t>AKHEL ARRAFFI RACHMAD</t>
  </si>
  <si>
    <t>ALFIAN AZIIZ</t>
  </si>
  <si>
    <t>ALYSHA RAMADHANI</t>
  </si>
  <si>
    <t>AULIA EKA PRATIWI</t>
  </si>
  <si>
    <t>BARRA IBRAHIM YUDHA PUTRA</t>
  </si>
  <si>
    <t>CINTA AZZAHRA NOVARIENDA</t>
  </si>
  <si>
    <t>DAVID LEO SANTOSO</t>
  </si>
  <si>
    <t>DEWI ANGGRAENI</t>
  </si>
  <si>
    <t>DINA ANJANI PASHA</t>
  </si>
  <si>
    <t>EVAN RAMADHANI</t>
  </si>
  <si>
    <t>HAFIIDHA CHAIRANI AZZAHRA</t>
  </si>
  <si>
    <t>HAWASS ALI AKBAR</t>
  </si>
  <si>
    <t>JIHAN SAPRINA PUTRI</t>
  </si>
  <si>
    <t>KAYLA ALYSSA MARTIN</t>
  </si>
  <si>
    <t>KAYSAN SYAHLA AL KINZA</t>
  </si>
  <si>
    <t>KHUMAERA MAULANA PUTERI</t>
  </si>
  <si>
    <t>KYLLA SALY JOVANKA</t>
  </si>
  <si>
    <t>MAHADI NUR JAMAN</t>
  </si>
  <si>
    <t>MARIYO RANDY IMANIO</t>
  </si>
  <si>
    <t>MICHAEL JOSHUA TEHUPEIORY</t>
  </si>
  <si>
    <t>MIKAILA</t>
  </si>
  <si>
    <t>MUHAMMAD LEO PUTRA PRADANA</t>
  </si>
  <si>
    <t>MUHAMMAD RAFFLY ADZHAKY</t>
  </si>
  <si>
    <t>MUHAMMAD RASHYA ALI</t>
  </si>
  <si>
    <t>NAFLAH RANIAH</t>
  </si>
  <si>
    <t>NAUFAL ADITYA NUGRAHA</t>
  </si>
  <si>
    <t>NIMAS HANUM RADIYANTI</t>
  </si>
  <si>
    <t>NOVI NUR ANGGRAINI</t>
  </si>
  <si>
    <t>RAIHAN ILHAMSYAH</t>
  </si>
  <si>
    <t>RANGGA EKA PURNAMA</t>
  </si>
  <si>
    <t>RIZKA MAULIDIA KHOIRUNISA</t>
  </si>
  <si>
    <t>RYAN KURNIAWAN</t>
  </si>
  <si>
    <t>SITI FATIMAH</t>
  </si>
  <si>
    <t>SYARANI CHOIRUNISSA</t>
  </si>
  <si>
    <t>THALITA HAURAANIYAA</t>
  </si>
  <si>
    <t>TIA ROS DIANA</t>
  </si>
  <si>
    <t>ZAHRA RAHMADANI</t>
  </si>
  <si>
    <t>ACHMAD HAYKAL AINURRIDHO</t>
  </si>
  <si>
    <t>ADINDA RAISYA AZALIA</t>
  </si>
  <si>
    <t>ADITYA PRATAMA</t>
  </si>
  <si>
    <t>AHMAD FARIZQO MUBAROK</t>
  </si>
  <si>
    <t>AHMAD REIFAN BOY</t>
  </si>
  <si>
    <t>AQSHAL RIZKY HIDAYAT</t>
  </si>
  <si>
    <t>ARFAN DHARURI</t>
  </si>
  <si>
    <t>AULIA DWI FADILLAH</t>
  </si>
  <si>
    <t>AZFA AULIA SULTHAN MALIK</t>
  </si>
  <si>
    <t>BALQIS AZIZAH DEVANANDA</t>
  </si>
  <si>
    <t>EKA AULIA WIDIANTO</t>
  </si>
  <si>
    <t>FAILAKA RHOMA SONETA IRAWAN</t>
  </si>
  <si>
    <t>FARI RAMANDA</t>
  </si>
  <si>
    <t>FARRAH AISYAH MAULIDA</t>
  </si>
  <si>
    <t>FINAYAH CAHYANINGTYAS</t>
  </si>
  <si>
    <t>GARNIEZ AYU NINDYAGAYATRI</t>
  </si>
  <si>
    <t>HADZWA ZAHRANI</t>
  </si>
  <si>
    <t>JESSICA MUTIARA ROMAULI PARDEDE</t>
  </si>
  <si>
    <t>KAISAH ARDENI</t>
  </si>
  <si>
    <t>MIA NAYLA</t>
  </si>
  <si>
    <t>MUHAMAD ERFAN TAUFANI</t>
  </si>
  <si>
    <t>MUHAMMAD ALBERTO GIOVANNI DEAGUSTIN</t>
  </si>
  <si>
    <t>MUHAMMAD BIKI AFRIZAL</t>
  </si>
  <si>
    <t>MUHAMMAD ILHAM HIDAYAT</t>
  </si>
  <si>
    <t>MUHAMMAD RABBIAL</t>
  </si>
  <si>
    <t>MUHAMMAD RHASYA ISLAMY</t>
  </si>
  <si>
    <t>NADIA NUR ROHMAH</t>
  </si>
  <si>
    <t>NAIRA CHANDRANINGTYAS</t>
  </si>
  <si>
    <t>NAYLA RAMADHANI SANTOSO</t>
  </si>
  <si>
    <t>RAIHAN MARTIN</t>
  </si>
  <si>
    <t>RENO SETIAWAN</t>
  </si>
  <si>
    <t>ROSSA YULIA SAFITRI</t>
  </si>
  <si>
    <t>SEPTIAN DWIANTO RAMADHAN</t>
  </si>
  <si>
    <t>VANIA SAFA LARASATI</t>
  </si>
  <si>
    <t>VELIA AMILIA</t>
  </si>
  <si>
    <t>YUNAN HELMI</t>
  </si>
  <si>
    <t>Adellia Triski Khairunisa</t>
  </si>
  <si>
    <t>Cindy Aura Katalia</t>
  </si>
  <si>
    <t>Khayfa Maharania Syahri</t>
  </si>
  <si>
    <t>Mohamad Bimo Prayoga</t>
  </si>
  <si>
    <t>Nabilah Rahma Zahira</t>
  </si>
  <si>
    <t>Rahma Widiana</t>
  </si>
  <si>
    <t xml:space="preserve">RAYHAN SYAFINDO </t>
  </si>
  <si>
    <t>FARREL AL KHANSA</t>
  </si>
  <si>
    <t>Ahmad Fadhil</t>
  </si>
  <si>
    <t>ARDITYA REVIANZA</t>
  </si>
  <si>
    <t xml:space="preserve">MUHAMMAD DAFFA RAUDI </t>
  </si>
  <si>
    <t>Riziq Ahviondra</t>
  </si>
  <si>
    <t>Sella Ayu Fauziah</t>
  </si>
  <si>
    <t>Shalwa Nuruz Zahra</t>
  </si>
  <si>
    <t>Zaskia Robi'atul A'dawiah</t>
  </si>
  <si>
    <t>FERDI ALMANSYAH</t>
  </si>
  <si>
    <t>Ali-Akbar</t>
  </si>
  <si>
    <t xml:space="preserve">HARYAWAN SAMPOERNA </t>
  </si>
  <si>
    <t xml:space="preserve">RAINA SRI ARDIYANTI </t>
  </si>
  <si>
    <t>NAURA RAGNALIA KIRANANDHITA</t>
  </si>
  <si>
    <t>ADE MUHAMMAD FAATHIR AL HAKIIM</t>
  </si>
  <si>
    <t>Firda Desyita Wulandari</t>
  </si>
  <si>
    <t>GANENDRANATA BISMA MUZHAFFAR</t>
  </si>
  <si>
    <t>Harun Akbar Fadilah</t>
  </si>
  <si>
    <t>Ilham Maulana</t>
  </si>
  <si>
    <t>MUHAMMAD NAUFAL ALFAUZAN</t>
  </si>
  <si>
    <t>NAU VAL RAFIF RAMADHAN</t>
  </si>
  <si>
    <t>RIZKA AMALIA PUTRI ATLIKA</t>
  </si>
  <si>
    <t>Caylin Theodora Elaine</t>
  </si>
  <si>
    <t>Cynthia Dwi Noviana</t>
  </si>
  <si>
    <t>Farid Jalaluddin Faqih</t>
  </si>
  <si>
    <t>Fitria Salsabilla Oktaviani</t>
  </si>
  <si>
    <t>Muhammad Finan Akbar</t>
  </si>
  <si>
    <t>Nadin Kurnia</t>
  </si>
  <si>
    <t>Rafli Ahmad</t>
  </si>
  <si>
    <t>LARASAYU ZAKESYA</t>
  </si>
  <si>
    <t>Ervila Andytha</t>
  </si>
  <si>
    <t>Putri Aprilia Purnama</t>
  </si>
  <si>
    <t>Regina Cahya Ningrum</t>
  </si>
  <si>
    <t xml:space="preserve">SRI RAHMAWATI JOHAN </t>
  </si>
  <si>
    <t>Zulfikar Arif</t>
  </si>
  <si>
    <t>Desyana Puspitasari</t>
  </si>
  <si>
    <t>Favian Rafi Alfiari</t>
  </si>
  <si>
    <t>Inka Rahmadhani</t>
  </si>
  <si>
    <t>Luthfi</t>
  </si>
  <si>
    <t>Aulya Nur Safitri</t>
  </si>
  <si>
    <t>Firaskah Zalianti</t>
  </si>
  <si>
    <t>Marvel Nathalael</t>
  </si>
  <si>
    <t>Michael Johnson Tehupeiory</t>
  </si>
  <si>
    <t>Muhammad Zhafran Taqy Afza</t>
  </si>
  <si>
    <t>Shafiyyah Az Zahra</t>
  </si>
  <si>
    <t>ELYSABETH SITINDAON, S.Pd</t>
  </si>
  <si>
    <t>SRI SUMARMINI, S.Pd</t>
  </si>
  <si>
    <t>ZAENAL MA'ARIF, S.Pd</t>
  </si>
  <si>
    <t xml:space="preserve">DWI RETNO PALUPI, M.Pd </t>
  </si>
  <si>
    <t>CAERUNNISA, M.Pd</t>
  </si>
  <si>
    <t xml:space="preserve">KARTINI, M.Pd </t>
  </si>
  <si>
    <t>MOHAMAD FAIZAL REZA, S.Pd</t>
  </si>
  <si>
    <t>NANANG, S.Pd.</t>
  </si>
  <si>
    <t>Drs. ROHMANI</t>
  </si>
  <si>
    <t>SRI WAHYUNINGSIH, S.Pd</t>
  </si>
  <si>
    <t xml:space="preserve">Dra. DWI HARDININGSIH, M.Pd </t>
  </si>
  <si>
    <t>INDAH KUSNIATI, S.Pd</t>
  </si>
  <si>
    <t>ATIT HURRYATI JUHARTITA, S.Pd</t>
  </si>
  <si>
    <t xml:space="preserve">ARMAYENI, S.Pd </t>
  </si>
  <si>
    <t>SAMUEL PERES</t>
  </si>
  <si>
    <t>16/7</t>
  </si>
  <si>
    <t>20/7</t>
  </si>
  <si>
    <t>22/7</t>
  </si>
  <si>
    <t>27/7</t>
  </si>
  <si>
    <t>3/8</t>
  </si>
  <si>
    <t>5/8</t>
  </si>
  <si>
    <t>10/8</t>
  </si>
  <si>
    <t>12/8</t>
  </si>
  <si>
    <t>AZZAWA NUR ZASKIA</t>
  </si>
  <si>
    <t>SATRYA WAHYU BRILLIANTARA</t>
  </si>
  <si>
    <t>MUHAMMAD SATRIO RAMADHAN</t>
  </si>
  <si>
    <t xml:space="preserve">CLARISA TRIADI </t>
  </si>
  <si>
    <t>VANESSA INDIRA PRAMESWARI</t>
  </si>
  <si>
    <t>SAMROTUN NAHLA</t>
  </si>
  <si>
    <t>SAFA KHAIRUN NISA</t>
  </si>
  <si>
    <t>SMP NEGERI 48 JAKARTA</t>
  </si>
  <si>
    <t>KELAS</t>
  </si>
  <si>
    <t xml:space="preserve">L </t>
  </si>
  <si>
    <t>Jml</t>
  </si>
  <si>
    <t>Rekapitulasi kelas 7</t>
  </si>
  <si>
    <t>J</t>
  </si>
  <si>
    <t>Rekapitulasi kelas 8</t>
  </si>
  <si>
    <t>Rekapitulasi kelas 9</t>
  </si>
  <si>
    <t>JUMLAH</t>
  </si>
  <si>
    <t>total bangku kosong</t>
  </si>
  <si>
    <t>Bangku kosong</t>
  </si>
  <si>
    <t>0085377430</t>
  </si>
  <si>
    <t>0088096212</t>
  </si>
  <si>
    <t>0072488086</t>
  </si>
  <si>
    <t>0073510548</t>
  </si>
  <si>
    <t>0079940972</t>
  </si>
  <si>
    <t>0071043738</t>
  </si>
  <si>
    <t>0079518865</t>
  </si>
  <si>
    <t>0073067220</t>
  </si>
  <si>
    <t>0069368239</t>
  </si>
  <si>
    <t>0089134187</t>
  </si>
  <si>
    <t>0076004021</t>
  </si>
  <si>
    <t>0071190853</t>
  </si>
  <si>
    <t>0086028696</t>
  </si>
  <si>
    <t>0077104387</t>
  </si>
  <si>
    <t>0076524465</t>
  </si>
  <si>
    <t>0081999729</t>
  </si>
  <si>
    <t>0065935619</t>
  </si>
  <si>
    <t>0068006281</t>
  </si>
  <si>
    <t>0074824981</t>
  </si>
  <si>
    <t>0072594859</t>
  </si>
  <si>
    <t>0084280688</t>
  </si>
  <si>
    <t>0082209677</t>
  </si>
  <si>
    <t>0076311910</t>
  </si>
  <si>
    <t>0076281798</t>
  </si>
  <si>
    <t>0086307300</t>
  </si>
  <si>
    <t>0075352630</t>
  </si>
  <si>
    <t>0078950307</t>
  </si>
  <si>
    <t>0076893162</t>
  </si>
  <si>
    <t>0079705780</t>
  </si>
  <si>
    <t>0078768358</t>
  </si>
  <si>
    <t>0075998525</t>
  </si>
  <si>
    <t>0077893931</t>
  </si>
  <si>
    <t>0075219234</t>
  </si>
  <si>
    <t>0052257577</t>
  </si>
  <si>
    <t>0079458216</t>
  </si>
  <si>
    <t>0074511880</t>
  </si>
  <si>
    <t>0088798515</t>
  </si>
  <si>
    <t>0079366695</t>
  </si>
  <si>
    <t>0082661954</t>
  </si>
  <si>
    <t>0071868742</t>
  </si>
  <si>
    <t>0079621045</t>
  </si>
  <si>
    <t>0074313017</t>
  </si>
  <si>
    <t>0073873029</t>
  </si>
  <si>
    <t>0072815077</t>
  </si>
  <si>
    <t>0087455909</t>
  </si>
  <si>
    <t>0081898039</t>
  </si>
  <si>
    <t>0055324470</t>
  </si>
  <si>
    <t>0089391839</t>
  </si>
  <si>
    <t>0075913162</t>
  </si>
  <si>
    <t>0076378911</t>
  </si>
  <si>
    <t>0076336716</t>
  </si>
  <si>
    <t>0079316793</t>
  </si>
  <si>
    <t>0073350899</t>
  </si>
  <si>
    <t>0072943315</t>
  </si>
  <si>
    <t>0086420539</t>
  </si>
  <si>
    <t>0079012671</t>
  </si>
  <si>
    <t>0088159171</t>
  </si>
  <si>
    <t>0074360931</t>
  </si>
  <si>
    <t>0073979040</t>
  </si>
  <si>
    <t>0086633121</t>
  </si>
  <si>
    <t>0071233878</t>
  </si>
  <si>
    <t>0079593248</t>
  </si>
  <si>
    <t>0083014118</t>
  </si>
  <si>
    <t>0082015351</t>
  </si>
  <si>
    <t>0077459391</t>
  </si>
  <si>
    <t>0064326760</t>
  </si>
  <si>
    <t>0084193593</t>
  </si>
  <si>
    <t>0072860831</t>
  </si>
  <si>
    <t>0087539973</t>
  </si>
  <si>
    <t>0074355248</t>
  </si>
  <si>
    <t>0066658885</t>
  </si>
  <si>
    <t>0074388537</t>
  </si>
  <si>
    <t>0062597909</t>
  </si>
  <si>
    <t>0089704399</t>
  </si>
  <si>
    <t>0076593333</t>
  </si>
  <si>
    <t>0068014946</t>
  </si>
  <si>
    <t>0084768485</t>
  </si>
  <si>
    <t>0079380252</t>
  </si>
  <si>
    <t>0154914008</t>
  </si>
  <si>
    <t>0079145615</t>
  </si>
  <si>
    <t>0076804013</t>
  </si>
  <si>
    <t>0073359151</t>
  </si>
  <si>
    <t>0066294198</t>
  </si>
  <si>
    <t>0078099767</t>
  </si>
  <si>
    <t>0074879772</t>
  </si>
  <si>
    <t>0073786448</t>
  </si>
  <si>
    <t>0076166234</t>
  </si>
  <si>
    <t>0077428919</t>
  </si>
  <si>
    <t>0077184176</t>
  </si>
  <si>
    <t>0072292231</t>
  </si>
  <si>
    <t>0074945712</t>
  </si>
  <si>
    <t>0072874383</t>
  </si>
  <si>
    <t>0081230183</t>
  </si>
  <si>
    <t>0078754336</t>
  </si>
  <si>
    <t>0086397014</t>
  </si>
  <si>
    <t>0076506105</t>
  </si>
  <si>
    <t>0078261223</t>
  </si>
  <si>
    <t>0083664693</t>
  </si>
  <si>
    <t>0086160397</t>
  </si>
  <si>
    <t>0089023287</t>
  </si>
  <si>
    <t>0085347112</t>
  </si>
  <si>
    <t>0071360552</t>
  </si>
  <si>
    <t>0073394223</t>
  </si>
  <si>
    <t>0067016022</t>
  </si>
  <si>
    <t>0077970873</t>
  </si>
  <si>
    <t>0078599580</t>
  </si>
  <si>
    <t>0063462498</t>
  </si>
  <si>
    <t>0076628949</t>
  </si>
  <si>
    <t>0089240843</t>
  </si>
  <si>
    <t>0072371576</t>
  </si>
  <si>
    <t>0071442895</t>
  </si>
  <si>
    <t>0087238775</t>
  </si>
  <si>
    <t>0082705155</t>
  </si>
  <si>
    <t>0072206968</t>
  </si>
  <si>
    <t>0073102366</t>
  </si>
  <si>
    <t>0087759595</t>
  </si>
  <si>
    <t>0076671511</t>
  </si>
  <si>
    <t>0078185532</t>
  </si>
  <si>
    <t>0085687527</t>
  </si>
  <si>
    <t>0088224647</t>
  </si>
  <si>
    <t>0074863394</t>
  </si>
  <si>
    <t>0073898555</t>
  </si>
  <si>
    <t>0075904507</t>
  </si>
  <si>
    <t>0087010616</t>
  </si>
  <si>
    <t>0082467797</t>
  </si>
  <si>
    <t>0079381052</t>
  </si>
  <si>
    <t>0087348869</t>
  </si>
  <si>
    <t>0072554824</t>
  </si>
  <si>
    <t>0071749312</t>
  </si>
  <si>
    <t>0085880184</t>
  </si>
  <si>
    <t>0082192796</t>
  </si>
  <si>
    <t>0079573036</t>
  </si>
  <si>
    <t>0077764283</t>
  </si>
  <si>
    <t>0076862972</t>
  </si>
  <si>
    <t>0075075246</t>
  </si>
  <si>
    <t>0073099203</t>
  </si>
  <si>
    <t>0076110135</t>
  </si>
  <si>
    <t>0081963044</t>
  </si>
  <si>
    <t>0062693531</t>
  </si>
  <si>
    <t>0081021916</t>
  </si>
  <si>
    <t>0072003514</t>
  </si>
  <si>
    <t>0077536177</t>
  </si>
  <si>
    <t>0079116689</t>
  </si>
  <si>
    <t>0074255767</t>
  </si>
  <si>
    <t>0073159992</t>
  </si>
  <si>
    <t>0074358539</t>
  </si>
  <si>
    <t>0077176166</t>
  </si>
  <si>
    <t>0078677896</t>
  </si>
  <si>
    <t>0077630283</t>
  </si>
  <si>
    <t>0072723994</t>
  </si>
  <si>
    <t>0071698433</t>
  </si>
  <si>
    <t>0069164381</t>
  </si>
  <si>
    <t>0079635453</t>
  </si>
  <si>
    <t>0076757377</t>
  </si>
  <si>
    <t>0075658603</t>
  </si>
  <si>
    <t>0075935322</t>
  </si>
  <si>
    <t>0074836550</t>
  </si>
  <si>
    <t>0074385458</t>
  </si>
  <si>
    <t>0071491691</t>
  </si>
  <si>
    <t>0071414528</t>
  </si>
  <si>
    <t>0077399885</t>
  </si>
  <si>
    <t>0064995459</t>
  </si>
  <si>
    <t>0075424393</t>
  </si>
  <si>
    <t>0072985708</t>
  </si>
  <si>
    <t>0067523405</t>
  </si>
  <si>
    <t>0075421948</t>
  </si>
  <si>
    <t>0071516932</t>
  </si>
  <si>
    <t>0082727384</t>
  </si>
  <si>
    <t>0077531866</t>
  </si>
  <si>
    <t>0077012916</t>
  </si>
  <si>
    <t>0075786534</t>
  </si>
  <si>
    <t>0079560076</t>
  </si>
  <si>
    <t>0074648602</t>
  </si>
  <si>
    <t>0086908271</t>
  </si>
  <si>
    <t>0074213949</t>
  </si>
  <si>
    <t>0083335538</t>
  </si>
  <si>
    <t>0089157122</t>
  </si>
  <si>
    <t>0083276873</t>
  </si>
  <si>
    <t>0079863929</t>
  </si>
  <si>
    <t>0082103338</t>
  </si>
  <si>
    <t>0073401372</t>
  </si>
  <si>
    <t>0073723855</t>
  </si>
  <si>
    <t>0074626383</t>
  </si>
  <si>
    <t>0066554029</t>
  </si>
  <si>
    <t>0071742058</t>
  </si>
  <si>
    <t>0076753948</t>
  </si>
  <si>
    <t>0076595040</t>
  </si>
  <si>
    <t>0078362104</t>
  </si>
  <si>
    <t>0076646657</t>
  </si>
  <si>
    <t>0079046062</t>
  </si>
  <si>
    <t>0087427401</t>
  </si>
  <si>
    <t>0086342462</t>
  </si>
  <si>
    <t>0074153383</t>
  </si>
  <si>
    <t>0076456780</t>
  </si>
  <si>
    <t>0082443482</t>
  </si>
  <si>
    <t>0073410938</t>
  </si>
  <si>
    <t>0087572858</t>
  </si>
  <si>
    <t>0078954655</t>
  </si>
  <si>
    <t>0075278737</t>
  </si>
  <si>
    <t>0085399583</t>
  </si>
  <si>
    <t>0067560103</t>
  </si>
  <si>
    <t>0079251459</t>
  </si>
  <si>
    <t>0079062407</t>
  </si>
  <si>
    <t>0076293899</t>
  </si>
  <si>
    <t>0078720955</t>
  </si>
  <si>
    <t>0084005376</t>
  </si>
  <si>
    <t>0076214330</t>
  </si>
  <si>
    <t>0072481389</t>
  </si>
  <si>
    <t>0076158283</t>
  </si>
  <si>
    <t>0075071328</t>
  </si>
  <si>
    <t>0078690624</t>
  </si>
  <si>
    <t>0079030676</t>
  </si>
  <si>
    <t>0074801357</t>
  </si>
  <si>
    <t>0074208081</t>
  </si>
  <si>
    <t>0075412748</t>
  </si>
  <si>
    <t>0086347214</t>
  </si>
  <si>
    <t>0077781332</t>
  </si>
  <si>
    <t>0075471504</t>
  </si>
  <si>
    <t>0079771054</t>
  </si>
  <si>
    <t>0078174000</t>
  </si>
  <si>
    <t>0085303073</t>
  </si>
  <si>
    <t>0085389827</t>
  </si>
  <si>
    <t>0059472427</t>
  </si>
  <si>
    <t>0065078285</t>
  </si>
  <si>
    <t>0077753943</t>
  </si>
  <si>
    <t>0071370223</t>
  </si>
  <si>
    <t>0056405420</t>
  </si>
  <si>
    <t>0079591986</t>
  </si>
  <si>
    <t>0077976725</t>
  </si>
  <si>
    <t>0053443756</t>
  </si>
  <si>
    <t>0081798017</t>
  </si>
  <si>
    <t>0069193558</t>
  </si>
  <si>
    <t>0074217902</t>
  </si>
  <si>
    <t>0077339010</t>
  </si>
  <si>
    <t>0079762259</t>
  </si>
  <si>
    <t>0077554397</t>
  </si>
  <si>
    <t>0065382192</t>
  </si>
  <si>
    <t>0073370724</t>
  </si>
  <si>
    <t>0072346180</t>
  </si>
  <si>
    <t>0073872233</t>
  </si>
  <si>
    <t>0085078347</t>
  </si>
  <si>
    <t>0066401470</t>
  </si>
  <si>
    <t>0072035320</t>
  </si>
  <si>
    <t>0074122083</t>
  </si>
  <si>
    <t>0073878526</t>
  </si>
  <si>
    <t>0081963261</t>
  </si>
  <si>
    <t>0076138652</t>
  </si>
  <si>
    <t>0078264925</t>
  </si>
  <si>
    <t>0074465039</t>
  </si>
  <si>
    <t>0073297787</t>
  </si>
  <si>
    <t>0085482237</t>
  </si>
  <si>
    <t>0073453259</t>
  </si>
  <si>
    <t>0072444593</t>
  </si>
  <si>
    <t>3077371802</t>
  </si>
  <si>
    <t>0076862168</t>
  </si>
  <si>
    <t>0073801827</t>
  </si>
  <si>
    <t>0079205903</t>
  </si>
  <si>
    <t>0087793075</t>
  </si>
  <si>
    <t>0065646444</t>
  </si>
  <si>
    <t>0071041287</t>
  </si>
  <si>
    <t>0071330675</t>
  </si>
  <si>
    <t>0075906223</t>
  </si>
  <si>
    <t>0084381681</t>
  </si>
  <si>
    <t>0077666714</t>
  </si>
  <si>
    <t>0077185313</t>
  </si>
  <si>
    <t>0072147491</t>
  </si>
  <si>
    <t>0081230340</t>
  </si>
  <si>
    <t>0066353216</t>
  </si>
  <si>
    <t>0077566493</t>
  </si>
  <si>
    <t>0071401205</t>
  </si>
  <si>
    <t>0078969019</t>
  </si>
  <si>
    <t>0083242131</t>
  </si>
  <si>
    <t>0076501681</t>
  </si>
  <si>
    <t>0074385429</t>
  </si>
  <si>
    <t>0072215516</t>
  </si>
  <si>
    <t>0072452395</t>
  </si>
  <si>
    <t>0087977025</t>
  </si>
  <si>
    <t>0075547336</t>
  </si>
  <si>
    <t>0086791042</t>
  </si>
  <si>
    <t>0073809211</t>
  </si>
  <si>
    <t>0083377742</t>
  </si>
  <si>
    <t>0083896697</t>
  </si>
  <si>
    <t>0072685287</t>
  </si>
  <si>
    <t>0082377222</t>
  </si>
  <si>
    <t>0075241193</t>
  </si>
  <si>
    <t>0086167499</t>
  </si>
  <si>
    <t>0086569710</t>
  </si>
  <si>
    <t>0075991782</t>
  </si>
  <si>
    <t>0075971295</t>
  </si>
  <si>
    <t>0077212046</t>
  </si>
  <si>
    <t>0076744992</t>
  </si>
  <si>
    <t>0074783356</t>
  </si>
  <si>
    <t>0076564943</t>
  </si>
  <si>
    <t>0074547943</t>
  </si>
  <si>
    <t>0073254543</t>
  </si>
  <si>
    <t>0087420259</t>
  </si>
  <si>
    <t>0072816280</t>
  </si>
  <si>
    <t>0064056114</t>
  </si>
  <si>
    <t>0071221174</t>
  </si>
  <si>
    <t>3074859749</t>
  </si>
  <si>
    <t>0075738942</t>
  </si>
  <si>
    <t>0067190620</t>
  </si>
  <si>
    <t>0076038048</t>
  </si>
  <si>
    <t>0069865729</t>
  </si>
  <si>
    <t>MUHAMMAD RAZHA PRATAMA SOFIAN</t>
  </si>
  <si>
    <t>0071197957</t>
  </si>
  <si>
    <t>0065044117</t>
  </si>
  <si>
    <t>0077146953</t>
  </si>
  <si>
    <t>0071936732</t>
  </si>
  <si>
    <t>0071230248</t>
  </si>
  <si>
    <t>0074943596</t>
  </si>
  <si>
    <t>0074671216</t>
  </si>
  <si>
    <t>0078126380</t>
  </si>
  <si>
    <t>FRIZKA TRI AULYA</t>
  </si>
  <si>
    <t>ILMU PENGETAHUAN ALAM</t>
  </si>
  <si>
    <t>CEK SISWA YANG SUDAH MASUK DI KELAS IPA</t>
  </si>
  <si>
    <t>0081393801</t>
  </si>
  <si>
    <t>0089193517</t>
  </si>
  <si>
    <t>0083788162</t>
  </si>
  <si>
    <t>0076897341</t>
  </si>
  <si>
    <t>0081493836</t>
  </si>
  <si>
    <t>0063184112</t>
  </si>
  <si>
    <t>PUTI ZAHRA ZHARIIFA AKSYA</t>
  </si>
  <si>
    <t>0073947606</t>
  </si>
  <si>
    <t>AGUSTIA RACHMAN</t>
  </si>
  <si>
    <t>AISYAH KIRANIA PUTRI</t>
  </si>
  <si>
    <t>AJI PRASETYO</t>
  </si>
  <si>
    <t>ALYA MAULIDA HASANAH</t>
  </si>
  <si>
    <t>ANDITA MAHARANI</t>
  </si>
  <si>
    <t>ANNISA ARBANI</t>
  </si>
  <si>
    <t>ANNISA MUTHIA</t>
  </si>
  <si>
    <t>ARKAN ABYAKTA</t>
  </si>
  <si>
    <t>ASHIFFA DWI ZANUAR PUTRI</t>
  </si>
  <si>
    <t>AVINDRA SYARIF</t>
  </si>
  <si>
    <t>BELLA DIANDRA JULIYANTI MARZUKI SANIMAH</t>
  </si>
  <si>
    <t>BILAL RAMADHAN</t>
  </si>
  <si>
    <t>DHELTA JUNIARTO PAMUNGKAS</t>
  </si>
  <si>
    <t>ELSA VALENTINA</t>
  </si>
  <si>
    <t>FABIAN ALRAZZAQ ZALDI</t>
  </si>
  <si>
    <t>FELYSCO DEVALLY SAPUTRA</t>
  </si>
  <si>
    <t>HIKAM AHMAD AL GHOZALI</t>
  </si>
  <si>
    <t>KAFA ANGGARA SETIADI</t>
  </si>
  <si>
    <t>KEYSYA PUSPITA MAHARANI</t>
  </si>
  <si>
    <t>KHALISA PUTRI AZAHRA</t>
  </si>
  <si>
    <t>KRISNA BUDI UTOMO</t>
  </si>
  <si>
    <t>MUHAMAD ADI HERMAWAN</t>
  </si>
  <si>
    <t>MUHAMAD BURHANUDDIN</t>
  </si>
  <si>
    <t>MUHAMMAD NADRATA PURNOMO</t>
  </si>
  <si>
    <t>MUHAMMAD RIZKI FAUZAN</t>
  </si>
  <si>
    <t>MUHAMMAD VINO PRASSELO RAJA</t>
  </si>
  <si>
    <t>NASYIA SABILA</t>
  </si>
  <si>
    <t>NOURA VIO SATIKA</t>
  </si>
  <si>
    <t>SALSABILA SHOFA SAEFUDIN</t>
  </si>
  <si>
    <t>SAPHIRA ALISYA</t>
  </si>
  <si>
    <t>SENDI HARDIANSYAH</t>
  </si>
  <si>
    <t>SHEYSA RADISTY HELINDRA</t>
  </si>
  <si>
    <t>SILVIYANINGSIH</t>
  </si>
  <si>
    <t>SYAFIRA INDAH RAHMADHANTY</t>
  </si>
  <si>
    <t>SYAFIRA KHOERUNNISSA</t>
  </si>
  <si>
    <t>ADITYA PUTRA ARDIYANTO</t>
  </si>
  <si>
    <t>AHMAD KANKAKU AIJYOU</t>
  </si>
  <si>
    <t>ALVIN NOR ROMADHON</t>
  </si>
  <si>
    <t>ANITA BANOWATI</t>
  </si>
  <si>
    <t>ANNISA FITRIYAH PASHA</t>
  </si>
  <si>
    <t>ARINI NUZUL RAMADHANI BUDIARJO</t>
  </si>
  <si>
    <t>ARYO MAULANA CHANDRA YUDHA</t>
  </si>
  <si>
    <t>ATIQAH NADIF ALAMSYAH</t>
  </si>
  <si>
    <t>AULIA NUZULUL ANNUR</t>
  </si>
  <si>
    <t>BEVERLY FLAURA BEATRICE</t>
  </si>
  <si>
    <t>CHIKA YERLINA</t>
  </si>
  <si>
    <t>DIAN KURNIA RIZKY</t>
  </si>
  <si>
    <t>DIMAS PUTRA PRATAMA</t>
  </si>
  <si>
    <t>DYARRA AVIANDRA ZAYDA</t>
  </si>
  <si>
    <t>FACHRI ROSIYADI</t>
  </si>
  <si>
    <t>FAYYADH ALMER</t>
  </si>
  <si>
    <t>FRISKA NURLIA SYAM</t>
  </si>
  <si>
    <t>JULIAH KIRANA PUTRI</t>
  </si>
  <si>
    <t>MAHESA ARYA RAMADHAN</t>
  </si>
  <si>
    <t>MARSHEL DALFIAN</t>
  </si>
  <si>
    <t>MELATI ANJANI PUTRI</t>
  </si>
  <si>
    <t>MUHAMMAD FAWWAZ</t>
  </si>
  <si>
    <t>MUHAMMAD KHAERUR RIFKI</t>
  </si>
  <si>
    <t>MUHAMMAD NUR HIDAYATULLOH</t>
  </si>
  <si>
    <t>MUHAMMAD YUSUF ISBATUL GUSTI</t>
  </si>
  <si>
    <t>NAISYIFA KHUMAIRA</t>
  </si>
  <si>
    <t>NAZWA AQEELA IRWANSYAH</t>
  </si>
  <si>
    <t>PANJI SATRIO DEWANDARU</t>
  </si>
  <si>
    <t>PUSPA ANDINI RAHARDJO</t>
  </si>
  <si>
    <t>PUTRI KIANA AZZAHRA</t>
  </si>
  <si>
    <t>RAFI MAULANA</t>
  </si>
  <si>
    <t>ROSALINAH</t>
  </si>
  <si>
    <t>SITI DINAR</t>
  </si>
  <si>
    <t>SUCI RAHMA WATI</t>
  </si>
  <si>
    <t>VENNO RADITYA BHAGASKARA</t>
  </si>
  <si>
    <t>ZHAFIF MUHAMMAD LOVERIEN</t>
  </si>
  <si>
    <t>AISYAH CITRA RAMADHANI</t>
  </si>
  <si>
    <t>ARSHAVIN</t>
  </si>
  <si>
    <t>CAHYA AULIA ALFINA</t>
  </si>
  <si>
    <t>CHAIRUL PRATAMA</t>
  </si>
  <si>
    <t>DAFFI AL FARIZI</t>
  </si>
  <si>
    <t>DARA NAIDA</t>
  </si>
  <si>
    <t>DARREL ISLAMI PASHA</t>
  </si>
  <si>
    <t>FAIZ ICHSAN ALFARROBY</t>
  </si>
  <si>
    <t>FAIZA RAFEIFA ASILA</t>
  </si>
  <si>
    <t>FAJAR OKTAVIA ZAHRANI</t>
  </si>
  <si>
    <t>FEBRIAN DWI ALVINO</t>
  </si>
  <si>
    <t>FEBY KHOLIDA HANUM</t>
  </si>
  <si>
    <t>GENDIS MAHESA PUTRI</t>
  </si>
  <si>
    <t>HILWAH SYAHIRA RAMADHANI</t>
  </si>
  <si>
    <t>KURNIA DWI CAHYATI</t>
  </si>
  <si>
    <t>MOHAMAD FATIR</t>
  </si>
  <si>
    <t>MUHAMMAD FARDHAN AL GHIVARI</t>
  </si>
  <si>
    <t>MUHAMMAD FARID</t>
  </si>
  <si>
    <t>MUHAMMAD NAKHLAH SYAIKHAN</t>
  </si>
  <si>
    <t>MUHAMMAD WILDAN APRIANSYAH</t>
  </si>
  <si>
    <t>MUHAMMAD ZAKKY RAMADHAN</t>
  </si>
  <si>
    <t>NABILAH</t>
  </si>
  <si>
    <t>NAZELLA ANDINNA IRAWAN</t>
  </si>
  <si>
    <t>NAZWA HARUMI LATIFAH</t>
  </si>
  <si>
    <t>RAHMA PERMATA SARI</t>
  </si>
  <si>
    <t>RATNA CHOERUNNISA</t>
  </si>
  <si>
    <t>RIDHO ABIZAR</t>
  </si>
  <si>
    <t>RISYAD GHUFRON</t>
  </si>
  <si>
    <t>RIZKY APRIANSYAH</t>
  </si>
  <si>
    <t>RUSLAN NAWAWI</t>
  </si>
  <si>
    <t>SASKIA SEPTI RAHMADANI</t>
  </si>
  <si>
    <t>SRI SEKAR BUANA JAVPHA ANISCHA</t>
  </si>
  <si>
    <t>SYAFITRI NURAENI OKTAVIANA</t>
  </si>
  <si>
    <t>WIDANTA BARZQI HAMID</t>
  </si>
  <si>
    <t>ZASCIA TAXYANA RAMADHANI</t>
  </si>
  <si>
    <t>AEGI PRASMONO</t>
  </si>
  <si>
    <t>AHMAD FATHIR GHAZALI</t>
  </si>
  <si>
    <t>AHMAD IZHAR RAMLI</t>
  </si>
  <si>
    <t>AHMAD RHEIVAN ARRAFI</t>
  </si>
  <si>
    <t>AL ADIYA DIMAS SATUNGGAL</t>
  </si>
  <si>
    <t>ALIKA NURUL HOPIPAH</t>
  </si>
  <si>
    <t>ALVIN CORNELIUS SETIAWAN</t>
  </si>
  <si>
    <t>ANDHIRA KEYLA MEDHINA</t>
  </si>
  <si>
    <t>ANISA NADHIRA HUMAIRAH</t>
  </si>
  <si>
    <t>BAGUS ANDRI WISMANTORO</t>
  </si>
  <si>
    <t>BOY SURYA AKBAR</t>
  </si>
  <si>
    <t>CHARVIA AURELLIA PUTRI WANDINI</t>
  </si>
  <si>
    <t>DYAH ARSYANINGRUM</t>
  </si>
  <si>
    <t>FATMA WATI</t>
  </si>
  <si>
    <t>FHATZRIL ILHAM MAULANA</t>
  </si>
  <si>
    <t>GLADYSHA KIRANA ZHAFIRA DIAS</t>
  </si>
  <si>
    <t>JIHAN</t>
  </si>
  <si>
    <t>JUAN EZRA RAMADHAN</t>
  </si>
  <si>
    <t>KEYZA ZAHRA OCTAVIA</t>
  </si>
  <si>
    <t>KHALILAH NUR ZULFA</t>
  </si>
  <si>
    <t>MAKNA ADIK KHUMAIRA</t>
  </si>
  <si>
    <t>MUHAMAD FIRZA SYAHWALI</t>
  </si>
  <si>
    <t>MUHAMMAD FAUZAAN</t>
  </si>
  <si>
    <t>MUHAMMAD SYA'BAN</t>
  </si>
  <si>
    <t>NAYA KAYLEINA SYA'BAN</t>
  </si>
  <si>
    <t>NOVITA MAHARANI</t>
  </si>
  <si>
    <t>RADITYA PURNAMA PUTRA ARITOA</t>
  </si>
  <si>
    <t>RAFLI RAMADHAN AL ZAELANI</t>
  </si>
  <si>
    <t>RASYA ALFINES SANTOSO</t>
  </si>
  <si>
    <t>RISKA AULIA RAMADHANI</t>
  </si>
  <si>
    <t>ROHADATUL PUTRI AISYAH</t>
  </si>
  <si>
    <t>SAFIRA ANISA MULYONO</t>
  </si>
  <si>
    <t>SITI FAUZIYYAH</t>
  </si>
  <si>
    <t>SUCI NUR RAHMAWATI</t>
  </si>
  <si>
    <t>SYIFA DEVINA</t>
  </si>
  <si>
    <t>TONI SUHENDAR</t>
  </si>
  <si>
    <t>AHMAD GHOZALI</t>
  </si>
  <si>
    <t>AHMAD RAHMATULLAH</t>
  </si>
  <si>
    <t>AHMAD TRY FAUZAN</t>
  </si>
  <si>
    <t>ANDHIKA SHAUM SEPTRIADI</t>
  </si>
  <si>
    <t>ARFAN MAULANA</t>
  </si>
  <si>
    <t>AVRILIA YUDIS EKA PRASETYA</t>
  </si>
  <si>
    <t>BALQIS TAZKIA KHAIRUNNISA</t>
  </si>
  <si>
    <t>BUNGA HARUMNA</t>
  </si>
  <si>
    <t>CARISSA RAMADHANI</t>
  </si>
  <si>
    <t>CHALISTA VEGA NIRMALA</t>
  </si>
  <si>
    <t>FABIOLA ELYSIA RAMADHANI</t>
  </si>
  <si>
    <t>FARIDUDDIN ATTAR</t>
  </si>
  <si>
    <t>FAZRI DWI PUTRANTO</t>
  </si>
  <si>
    <t>FIRDAUS</t>
  </si>
  <si>
    <t>JAUZA FAUZI</t>
  </si>
  <si>
    <t>JULIANSIH</t>
  </si>
  <si>
    <t>KEYSA NAILA HAFIDZAH</t>
  </si>
  <si>
    <t>MALIKA</t>
  </si>
  <si>
    <t>MENTARI KEZIA MALONA HUTABARAT</t>
  </si>
  <si>
    <t>MOHAMMAD KENNY AL GHANY</t>
  </si>
  <si>
    <t>MUFEEDA AZKA RABBANI</t>
  </si>
  <si>
    <t>MUHAMMAD AFGAN SYAHREZI</t>
  </si>
  <si>
    <t>MUHAMMAD ALFA REZI</t>
  </si>
  <si>
    <t>NAILA AZAHRA</t>
  </si>
  <si>
    <t>PUTRI ALFI KHAIRANI</t>
  </si>
  <si>
    <t>RAKHA MAULANA</t>
  </si>
  <si>
    <t>RANDI RAMADHAN PUTRA</t>
  </si>
  <si>
    <t>RHAISYAH IRVANI</t>
  </si>
  <si>
    <t>RIDHO ARDIANSYACH</t>
  </si>
  <si>
    <t>RIDHO KUSUMA DANI</t>
  </si>
  <si>
    <t>RIZKILAH ARDINI</t>
  </si>
  <si>
    <t>SYIFA AZZAMILATUL FITRY</t>
  </si>
  <si>
    <t>ZA'AL BINTANG RAHMADANI</t>
  </si>
  <si>
    <t>ZAHWA TRI AULIA DESTIANA</t>
  </si>
  <si>
    <t>ZALFA TSABITA AGUSTIN</t>
  </si>
  <si>
    <t>ADRIAN AZKA IBRAHIM</t>
  </si>
  <si>
    <t>ANGGI RIZKI AMELIA</t>
  </si>
  <si>
    <t>ATHIFA FITRI ABIMA</t>
  </si>
  <si>
    <t>CELINE LIE</t>
  </si>
  <si>
    <t>CHAREEN REI HANZANI KARUBUN</t>
  </si>
  <si>
    <t>DWI NUR AINI</t>
  </si>
  <si>
    <t>FANDI AHMAD</t>
  </si>
  <si>
    <t>FIKA AGUSTIN</t>
  </si>
  <si>
    <t>KARNESIA FAIHA DZIL IZZATI</t>
  </si>
  <si>
    <t>KHAILA SALSABILA</t>
  </si>
  <si>
    <t>KRISNA CAHYA SAPUTRA</t>
  </si>
  <si>
    <t>LEVAN ANDREA SALEH</t>
  </si>
  <si>
    <t>MAGFIRA AYU RAMADHANI</t>
  </si>
  <si>
    <t>MUHAMAD SAID HABIBI</t>
  </si>
  <si>
    <t>MUHAMMAD ALFA REZA</t>
  </si>
  <si>
    <t>MUHAMMAD ARAFAH</t>
  </si>
  <si>
    <t>MUHAMMAD AZRIEL ALFARID</t>
  </si>
  <si>
    <t>MUHAMMAD FAIZ RAMADHAN</t>
  </si>
  <si>
    <t>MUHAMMAD RAYHAN</t>
  </si>
  <si>
    <t>MUHAMMAD RIFAIZ RAHADIAN</t>
  </si>
  <si>
    <t>NADIA ALTHAFUNNISA</t>
  </si>
  <si>
    <t>NADIA NASHWA KIRANA</t>
  </si>
  <si>
    <t>NAURA FATIN AZZAHRA</t>
  </si>
  <si>
    <t>NURDIN DWI RADITIA</t>
  </si>
  <si>
    <t>RIDHO ABDUL AZIZ</t>
  </si>
  <si>
    <t>RIZKI ALFIYANTO</t>
  </si>
  <si>
    <t>SALSABILA EKA PUTRI</t>
  </si>
  <si>
    <t>SHAINA DELLA ADELLIA</t>
  </si>
  <si>
    <t>SHINTA RAMADHANI</t>
  </si>
  <si>
    <t>SYAHLA PUTRI HERDITA</t>
  </si>
  <si>
    <t>SYALLU AINA RAMADHANI</t>
  </si>
  <si>
    <t>TAUFIQ NUR AGUSTINA</t>
  </si>
  <si>
    <t>VELLENIA KAYLA ASAFA</t>
  </si>
  <si>
    <t>VIRLY ZULYANSYAH</t>
  </si>
  <si>
    <t>VIZI ARRADIT CANDRA</t>
  </si>
  <si>
    <t>ADIKAL NIDA KHAVIA</t>
  </si>
  <si>
    <t>AHMAD DAVIN FAHRIZAL</t>
  </si>
  <si>
    <t>AHMAD ZAELANI</t>
  </si>
  <si>
    <t>AISSYH CAHAYA QIRANA</t>
  </si>
  <si>
    <t>AL FREDO SETIAWAN</t>
  </si>
  <si>
    <t>AMANDA PUTRI</t>
  </si>
  <si>
    <t>ANDI TRIPRASETYO HUTOMO</t>
  </si>
  <si>
    <t>ANDIKA SANDY PRATAMA</t>
  </si>
  <si>
    <t>ANGELICA WAHYU ROSSA</t>
  </si>
  <si>
    <t>ARETHA INDRADEWI</t>
  </si>
  <si>
    <t>ATHALLAH RASYA</t>
  </si>
  <si>
    <t>AZQIUN YUDHA FEBRIYAN FAHREZI</t>
  </si>
  <si>
    <t>CHERYL BUNGA VIVIANA</t>
  </si>
  <si>
    <t>DWI SEKAR SOFIANI</t>
  </si>
  <si>
    <t>DWIKY ANASTIYAN SAPUTRA</t>
  </si>
  <si>
    <t>ELANG GHANI SAKHA PRATAMA</t>
  </si>
  <si>
    <t>FAHRI SAPUTRA</t>
  </si>
  <si>
    <t>FRISTA NABILA SAFITRI</t>
  </si>
  <si>
    <t>GABRIEL MISSELLA MONINGKA</t>
  </si>
  <si>
    <t>GIO SENDI ANATA</t>
  </si>
  <si>
    <t>INTAN PERMATA KENCANA</t>
  </si>
  <si>
    <t>JEA'FAR</t>
  </si>
  <si>
    <t>JULLYANTARA</t>
  </si>
  <si>
    <t>MELIZA PUTRI</t>
  </si>
  <si>
    <t>MUHAMMAD HABIL</t>
  </si>
  <si>
    <t>NAILA AMANDA SUPRATMAN</t>
  </si>
  <si>
    <t>NAYLA PUTERI</t>
  </si>
  <si>
    <t>RAIHAN ADJIE PRATAMA</t>
  </si>
  <si>
    <t>RIANTI ADIFTA</t>
  </si>
  <si>
    <t>RIZKA KENANGA</t>
  </si>
  <si>
    <t>SHAFIRA AURELYA FADILA</t>
  </si>
  <si>
    <t>SITI DZHIHANUR ANIS</t>
  </si>
  <si>
    <t>YARA ZAHIRA FAUZI</t>
  </si>
  <si>
    <t>AL DAFFA RAMADHANI MAHRIZAL</t>
  </si>
  <si>
    <t>ALFATH RAFAEL NUGRAHA</t>
  </si>
  <si>
    <t>ALVIAN SYAH</t>
  </si>
  <si>
    <t>ALYA FAHRIA YULIANTI</t>
  </si>
  <si>
    <t>AMANDA ZAHRA WIJAYA</t>
  </si>
  <si>
    <t>ANISA SALSYABILA</t>
  </si>
  <si>
    <t>BAGAS RAMADHAN</t>
  </si>
  <si>
    <t>DAFFA ALIF ACHMAD</t>
  </si>
  <si>
    <t>FAIRUZ AHMAD FAADIHILAH</t>
  </si>
  <si>
    <t>GENDIS DWI ARIANTI</t>
  </si>
  <si>
    <t>GILANG PRASETYA</t>
  </si>
  <si>
    <t>HYCLE ALFACHREZY ACHMAD</t>
  </si>
  <si>
    <t>KANIA NABILA KAMIL</t>
  </si>
  <si>
    <t>KARIN PUTRI SANI</t>
  </si>
  <si>
    <t>KHANSA MUTHIA</t>
  </si>
  <si>
    <t>MARSYA ZAHRA</t>
  </si>
  <si>
    <t>MAULIA PUTRI INDIRA</t>
  </si>
  <si>
    <t>MEITA CITRA PRASETYANI</t>
  </si>
  <si>
    <t>MUHAMAD FEBRI</t>
  </si>
  <si>
    <t>MUHAMMAD HASAN AL GHIFARI</t>
  </si>
  <si>
    <t>MUSYAHIL ALFARIZI</t>
  </si>
  <si>
    <t>MUTIARA MUSLIMAH</t>
  </si>
  <si>
    <t>NAJWA ALMIRA</t>
  </si>
  <si>
    <t>NAZWA AZAHRA</t>
  </si>
  <si>
    <t>NURHASANAH MAWARNI BAKAR</t>
  </si>
  <si>
    <t>PEBRIANSYAH</t>
  </si>
  <si>
    <t>PUTRI NABILA</t>
  </si>
  <si>
    <t>REVALDO SYAHPUTRA</t>
  </si>
  <si>
    <t>RHIDO PUTRA PRAYITNO</t>
  </si>
  <si>
    <t>RIZKY DHAFA PUTRA HIMAWAN</t>
  </si>
  <si>
    <t>SAKHAA RAJANITAMA</t>
  </si>
  <si>
    <t>SALMA NAJMA AULIA</t>
  </si>
  <si>
    <t>SHECA ZULIA ANASTHACYA</t>
  </si>
  <si>
    <t>ZAHRA NUR SYAWWALIYYAH</t>
  </si>
  <si>
    <t>ZAHRA QURRATU'AIN</t>
  </si>
  <si>
    <t>0084074136</t>
  </si>
  <si>
    <t>AZZAM IZZUDDIN</t>
  </si>
  <si>
    <t>0086894238</t>
  </si>
  <si>
    <t>ERDIAN RISKY MUNAJAT</t>
  </si>
  <si>
    <t>0085849786</t>
  </si>
  <si>
    <t>KHALYSA SHAYRA</t>
  </si>
  <si>
    <t>0089402992</t>
  </si>
  <si>
    <t>GALAXY AKHTAR DHIYA ULHAQ PRASETYO</t>
  </si>
  <si>
    <t>0076757475</t>
  </si>
  <si>
    <t>NADIEM</t>
  </si>
  <si>
    <t>0087967273</t>
  </si>
  <si>
    <t>NABILAH MARDHIYAH FAJAR</t>
  </si>
  <si>
    <t>0085945938</t>
  </si>
  <si>
    <t>0081580578</t>
  </si>
  <si>
    <t>0083927019</t>
  </si>
  <si>
    <t>0091704946</t>
  </si>
  <si>
    <t>0086457957</t>
  </si>
  <si>
    <t>0095196088</t>
  </si>
  <si>
    <t>0082868401</t>
  </si>
  <si>
    <t>0076633982</t>
  </si>
  <si>
    <t>0092211336</t>
  </si>
  <si>
    <t>0084954613</t>
  </si>
  <si>
    <t>0088006469</t>
  </si>
  <si>
    <t>0087310050</t>
  </si>
  <si>
    <t>0088792912</t>
  </si>
  <si>
    <t>DWI PUSTAKA NINGRUM</t>
  </si>
  <si>
    <t>0085681958</t>
  </si>
  <si>
    <t>0083161451</t>
  </si>
  <si>
    <t>0088237310</t>
  </si>
  <si>
    <t>0083077083</t>
  </si>
  <si>
    <t>0082448516</t>
  </si>
  <si>
    <t>0087344499</t>
  </si>
  <si>
    <t>0076306658</t>
  </si>
  <si>
    <t>0091122670</t>
  </si>
  <si>
    <t>0075503135</t>
  </si>
  <si>
    <t>0084513089</t>
  </si>
  <si>
    <t>0081054555</t>
  </si>
  <si>
    <t>0083911653</t>
  </si>
  <si>
    <t>0077066472</t>
  </si>
  <si>
    <t>0083688465</t>
  </si>
  <si>
    <t>0094699116</t>
  </si>
  <si>
    <t>0088185913</t>
  </si>
  <si>
    <t>0083370022</t>
  </si>
  <si>
    <t>0088029198</t>
  </si>
  <si>
    <t>0088516111</t>
  </si>
  <si>
    <t>0082176101</t>
  </si>
  <si>
    <t>0089885961</t>
  </si>
  <si>
    <t>0089569152</t>
  </si>
  <si>
    <t>0088578641</t>
  </si>
  <si>
    <t>0071617205</t>
  </si>
  <si>
    <t>0075380091</t>
  </si>
  <si>
    <t>0089563469</t>
  </si>
  <si>
    <t>0083511744</t>
  </si>
  <si>
    <t>0062341523</t>
  </si>
  <si>
    <t>0073752497</t>
  </si>
  <si>
    <t>0072270045</t>
  </si>
  <si>
    <t>0091482839</t>
  </si>
  <si>
    <t>0085811181</t>
  </si>
  <si>
    <t>0085765809</t>
  </si>
  <si>
    <t>0087393003</t>
  </si>
  <si>
    <t>0084427105</t>
  </si>
  <si>
    <t>0099723825</t>
  </si>
  <si>
    <t>0087042679</t>
  </si>
  <si>
    <t>0086157066</t>
  </si>
  <si>
    <t>0085550060</t>
  </si>
  <si>
    <t>0091973491</t>
  </si>
  <si>
    <t>0086053088</t>
  </si>
  <si>
    <t>0083918846</t>
  </si>
  <si>
    <t>0081315167</t>
  </si>
  <si>
    <t>0064774974</t>
  </si>
  <si>
    <t>0096336149</t>
  </si>
  <si>
    <t>0084239882</t>
  </si>
  <si>
    <t>0073693054</t>
  </si>
  <si>
    <t>0085997421</t>
  </si>
  <si>
    <t>0088916515</t>
  </si>
  <si>
    <t>0093571048</t>
  </si>
  <si>
    <t>0092144140</t>
  </si>
  <si>
    <t>0087999698</t>
  </si>
  <si>
    <t>0084497548</t>
  </si>
  <si>
    <t>0081890422</t>
  </si>
  <si>
    <t>0085932673</t>
  </si>
  <si>
    <t>0099060124</t>
  </si>
  <si>
    <t>0096138367</t>
  </si>
  <si>
    <t>0086026339</t>
  </si>
  <si>
    <t>0091134110</t>
  </si>
  <si>
    <t>0083164848</t>
  </si>
  <si>
    <t>0088590062</t>
  </si>
  <si>
    <t>0084218314</t>
  </si>
  <si>
    <t>0086720635</t>
  </si>
  <si>
    <t>0087819563</t>
  </si>
  <si>
    <t>0087567025</t>
  </si>
  <si>
    <t>0096374789</t>
  </si>
  <si>
    <t>0096075234</t>
  </si>
  <si>
    <t>0087044176</t>
  </si>
  <si>
    <t>0096934587</t>
  </si>
  <si>
    <t>0088777337</t>
  </si>
  <si>
    <t>0097019663</t>
  </si>
  <si>
    <t>3087690330</t>
  </si>
  <si>
    <t>0087851791</t>
  </si>
  <si>
    <t>0089140394</t>
  </si>
  <si>
    <t>0086844228</t>
  </si>
  <si>
    <t>0095265881</t>
  </si>
  <si>
    <t>0086758306</t>
  </si>
  <si>
    <t>0089820158</t>
  </si>
  <si>
    <t>0085051453</t>
  </si>
  <si>
    <t>0088354963</t>
  </si>
  <si>
    <t>0089812199</t>
  </si>
  <si>
    <t>0083067206</t>
  </si>
  <si>
    <t>0084546960</t>
  </si>
  <si>
    <t>0083520644</t>
  </si>
  <si>
    <t>0084365919</t>
  </si>
  <si>
    <t>0096391908</t>
  </si>
  <si>
    <t>0082875026</t>
  </si>
  <si>
    <t>0086460515</t>
  </si>
  <si>
    <t>0085792952</t>
  </si>
  <si>
    <t>0089364517</t>
  </si>
  <si>
    <t>0071405788</t>
  </si>
  <si>
    <t>0085661117</t>
  </si>
  <si>
    <t>0082975119</t>
  </si>
  <si>
    <t>0088072574</t>
  </si>
  <si>
    <t>0089575037</t>
  </si>
  <si>
    <t>0091317215</t>
  </si>
  <si>
    <t>0087855957</t>
  </si>
  <si>
    <t>0089046888</t>
  </si>
  <si>
    <t>0087959618</t>
  </si>
  <si>
    <t>0087365670</t>
  </si>
  <si>
    <t>0083433778</t>
  </si>
  <si>
    <t>3092158524</t>
  </si>
  <si>
    <t>0088889779</t>
  </si>
  <si>
    <t>0088101833</t>
  </si>
  <si>
    <t>0084366627</t>
  </si>
  <si>
    <t>0094827868</t>
  </si>
  <si>
    <t>0085710459</t>
  </si>
  <si>
    <t>0083294045</t>
  </si>
  <si>
    <t>0085069909</t>
  </si>
  <si>
    <t>0084816261</t>
  </si>
  <si>
    <t>0096798692</t>
  </si>
  <si>
    <t>0084708795</t>
  </si>
  <si>
    <t>0083677574</t>
  </si>
  <si>
    <t>0088379683</t>
  </si>
  <si>
    <t>0086463017</t>
  </si>
  <si>
    <t>0085364025</t>
  </si>
  <si>
    <t>0086009893</t>
  </si>
  <si>
    <t>0086689998</t>
  </si>
  <si>
    <t>0086319159</t>
  </si>
  <si>
    <t>0097001550</t>
  </si>
  <si>
    <t>0087088671</t>
  </si>
  <si>
    <t>0081788832</t>
  </si>
  <si>
    <t>0087865011</t>
  </si>
  <si>
    <t>0082793576</t>
  </si>
  <si>
    <t>0087552896</t>
  </si>
  <si>
    <t>0088592780</t>
  </si>
  <si>
    <t>0085799747</t>
  </si>
  <si>
    <t>0077816200</t>
  </si>
  <si>
    <t>0084310023</t>
  </si>
  <si>
    <t>0085045089</t>
  </si>
  <si>
    <t>0079808787</t>
  </si>
  <si>
    <t>0088392656</t>
  </si>
  <si>
    <t>0074606139</t>
  </si>
  <si>
    <t>0083107295</t>
  </si>
  <si>
    <t>0084726104</t>
  </si>
  <si>
    <t>3088018485</t>
  </si>
  <si>
    <t>0083219819</t>
  </si>
  <si>
    <t>0085741232</t>
  </si>
  <si>
    <t>0095266899</t>
  </si>
  <si>
    <t>0084442511</t>
  </si>
  <si>
    <t>0097720889</t>
  </si>
  <si>
    <t>0081584740</t>
  </si>
  <si>
    <t>0082676780</t>
  </si>
  <si>
    <t>0082423012</t>
  </si>
  <si>
    <t>0097627914</t>
  </si>
  <si>
    <t>0089590409</t>
  </si>
  <si>
    <t>0093829498</t>
  </si>
  <si>
    <t>0082005778</t>
  </si>
  <si>
    <t>0088202202</t>
  </si>
  <si>
    <t>0083379681</t>
  </si>
  <si>
    <t>0082250549</t>
  </si>
  <si>
    <t>0087224145</t>
  </si>
  <si>
    <t>0084323019</t>
  </si>
  <si>
    <t>0085584817</t>
  </si>
  <si>
    <t>RADIT RAMADHAN</t>
  </si>
  <si>
    <t>0061373940</t>
  </si>
  <si>
    <t>0092348813</t>
  </si>
  <si>
    <t>0082193827</t>
  </si>
  <si>
    <t>0085600182</t>
  </si>
  <si>
    <t>0097172633</t>
  </si>
  <si>
    <t>0081926785</t>
  </si>
  <si>
    <t>0096334127</t>
  </si>
  <si>
    <t>0098372496</t>
  </si>
  <si>
    <t>0082950001</t>
  </si>
  <si>
    <t>0088745554</t>
  </si>
  <si>
    <t>0081033116</t>
  </si>
  <si>
    <t>0088263236</t>
  </si>
  <si>
    <t>0081130879</t>
  </si>
  <si>
    <t>0081253386</t>
  </si>
  <si>
    <t>0098329064</t>
  </si>
  <si>
    <t>0098593675</t>
  </si>
  <si>
    <t>0082442140</t>
  </si>
  <si>
    <t>0085874050</t>
  </si>
  <si>
    <t>0077763435</t>
  </si>
  <si>
    <t>0083009801</t>
  </si>
  <si>
    <t>0083838059</t>
  </si>
  <si>
    <t>0087171665</t>
  </si>
  <si>
    <t>0084933011</t>
  </si>
  <si>
    <t>0086743740</t>
  </si>
  <si>
    <t>0088035718</t>
  </si>
  <si>
    <t>0078969229</t>
  </si>
  <si>
    <t>0089697372</t>
  </si>
  <si>
    <t>0081910565</t>
  </si>
  <si>
    <t>0084082878</t>
  </si>
  <si>
    <t>0082012953</t>
  </si>
  <si>
    <t>0096362019</t>
  </si>
  <si>
    <t>0097611489</t>
  </si>
  <si>
    <t>0096229368</t>
  </si>
  <si>
    <t>0087837418</t>
  </si>
  <si>
    <t>0092666889</t>
  </si>
  <si>
    <t>0095230085</t>
  </si>
  <si>
    <t>0088970513</t>
  </si>
  <si>
    <t>0086525483</t>
  </si>
  <si>
    <t>0088675771</t>
  </si>
  <si>
    <t>0089471533</t>
  </si>
  <si>
    <t>0098137013</t>
  </si>
  <si>
    <t>0089889845</t>
  </si>
  <si>
    <t>0081388567</t>
  </si>
  <si>
    <t>0097538537</t>
  </si>
  <si>
    <t>0087876386</t>
  </si>
  <si>
    <t>0085485569</t>
  </si>
  <si>
    <t>0089466050</t>
  </si>
  <si>
    <t>0092037320</t>
  </si>
  <si>
    <t>0073764110</t>
  </si>
  <si>
    <t>0087849251</t>
  </si>
  <si>
    <t>0088878939</t>
  </si>
  <si>
    <t>0089242482</t>
  </si>
  <si>
    <t>0088180232</t>
  </si>
  <si>
    <t>0097054463</t>
  </si>
  <si>
    <t>0086446129</t>
  </si>
  <si>
    <t>0095232603</t>
  </si>
  <si>
    <t>ASEP SUPRIYANTO</t>
  </si>
  <si>
    <t>0085630084</t>
  </si>
  <si>
    <t>0082548141</t>
  </si>
  <si>
    <t>0095505640</t>
  </si>
  <si>
    <t>0083224408</t>
  </si>
  <si>
    <t>0091735243</t>
  </si>
  <si>
    <t>0075785902</t>
  </si>
  <si>
    <t>0086989418</t>
  </si>
  <si>
    <t>0085924531</t>
  </si>
  <si>
    <t>0085963316</t>
  </si>
  <si>
    <t>0083016053</t>
  </si>
  <si>
    <t>0076860542</t>
  </si>
  <si>
    <t>0074113033</t>
  </si>
  <si>
    <t>0089464074</t>
  </si>
  <si>
    <t>0081761034</t>
  </si>
  <si>
    <t>0092219441</t>
  </si>
  <si>
    <t>0086454184</t>
  </si>
  <si>
    <t>3074185558</t>
  </si>
  <si>
    <t>0087143397</t>
  </si>
  <si>
    <t>0086367993</t>
  </si>
  <si>
    <t>0093344325</t>
  </si>
  <si>
    <t>0087781519</t>
  </si>
  <si>
    <t>0095779415</t>
  </si>
  <si>
    <t>0081456593</t>
  </si>
  <si>
    <t>0089834175</t>
  </si>
  <si>
    <t>0084583491</t>
  </si>
  <si>
    <t>0091151713</t>
  </si>
  <si>
    <t>0093384988</t>
  </si>
  <si>
    <t>0081336219</t>
  </si>
  <si>
    <t>0083437937</t>
  </si>
  <si>
    <t>0072817634</t>
  </si>
  <si>
    <t>0089907146</t>
  </si>
  <si>
    <t>0087328485</t>
  </si>
  <si>
    <t>0087858560</t>
  </si>
  <si>
    <t>0083176096</t>
  </si>
  <si>
    <t>0089010552</t>
  </si>
  <si>
    <t>0088819315</t>
  </si>
  <si>
    <t>0086011094</t>
  </si>
  <si>
    <t>0087501365</t>
  </si>
  <si>
    <t>0093781093</t>
  </si>
  <si>
    <t>0082142754</t>
  </si>
  <si>
    <t>0082311021</t>
  </si>
  <si>
    <t>0085800202</t>
  </si>
  <si>
    <t>3086329725</t>
  </si>
  <si>
    <t>0087947557</t>
  </si>
  <si>
    <t>0081753698</t>
  </si>
  <si>
    <t>0089223951</t>
  </si>
  <si>
    <t>3094793953</t>
  </si>
  <si>
    <t>0095407981</t>
  </si>
  <si>
    <t>0087469924</t>
  </si>
  <si>
    <t>0084369856</t>
  </si>
  <si>
    <t>0098266016</t>
  </si>
  <si>
    <t>0086944612</t>
  </si>
  <si>
    <t>0087313443</t>
  </si>
  <si>
    <t>0082576400</t>
  </si>
  <si>
    <t>0095664264</t>
  </si>
  <si>
    <t>0085168024</t>
  </si>
  <si>
    <t>0088167608</t>
  </si>
  <si>
    <t>0083417528</t>
  </si>
  <si>
    <t>0079647010</t>
  </si>
  <si>
    <t>REKAPITULASI JUMLAH SISWA</t>
  </si>
  <si>
    <t>TAHUN PELAJARAN 2021/2022</t>
  </si>
  <si>
    <t>2021/2022</t>
  </si>
  <si>
    <t>LINDRA PRANATA, S.Pd.</t>
  </si>
  <si>
    <t>PITROH ALAWI, S.Pd.I</t>
  </si>
  <si>
    <t>ABDURRAHMAN, S.Pd.</t>
  </si>
  <si>
    <t xml:space="preserve">LISTIYA SUSILAWATI, M.Pd </t>
  </si>
  <si>
    <t>LAELA AMRIANI, M.Pd</t>
  </si>
  <si>
    <t xml:space="preserve">IDA AMALIA, M.Pd </t>
  </si>
  <si>
    <t>RONA NURHANA DEWI, S.Pd.</t>
  </si>
  <si>
    <t>x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</si>
</sst>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22" fillId="0" borderId="0"/>
  </cellStyleXfs>
  <cellXfs count="2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21" xfId="0" applyBorder="1"/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9" fillId="5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7" borderId="0" xfId="0" applyFill="1"/>
    <xf numFmtId="0" fontId="0" fillId="7" borderId="0" xfId="0" applyFill="1" applyBorder="1"/>
    <xf numFmtId="0" fontId="0" fillId="0" borderId="0" xfId="0" applyFill="1"/>
    <xf numFmtId="0" fontId="10" fillId="0" borderId="0" xfId="0" applyFont="1" applyAlignment="1">
      <alignment horizontal="centerContinuous"/>
    </xf>
    <xf numFmtId="0" fontId="0" fillId="0" borderId="0" xfId="0" applyFill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2" fillId="7" borderId="0" xfId="0" applyFont="1" applyFill="1" applyBorder="1"/>
    <xf numFmtId="0" fontId="12" fillId="7" borderId="0" xfId="0" applyFont="1" applyFill="1" applyBorder="1" applyAlignment="1">
      <alignment horizontal="center" vertical="top"/>
    </xf>
    <xf numFmtId="0" fontId="12" fillId="7" borderId="0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0" xfId="0" applyFill="1" applyAlignment="1">
      <alignment vertical="top"/>
    </xf>
    <xf numFmtId="0" fontId="14" fillId="0" borderId="0" xfId="0" applyFont="1" applyAlignment="1">
      <alignment horizontal="centerContinuous"/>
    </xf>
    <xf numFmtId="0" fontId="13" fillId="0" borderId="0" xfId="0" applyFont="1"/>
    <xf numFmtId="0" fontId="13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0" borderId="0" xfId="0" applyFill="1" applyBorder="1"/>
    <xf numFmtId="0" fontId="11" fillId="9" borderId="1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/>
    <xf numFmtId="0" fontId="0" fillId="9" borderId="0" xfId="0" applyFill="1"/>
    <xf numFmtId="0" fontId="0" fillId="11" borderId="0" xfId="0" applyFill="1" applyBorder="1"/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0" fillId="0" borderId="0" xfId="0" applyNumberFormat="1"/>
    <xf numFmtId="0" fontId="0" fillId="4" borderId="1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>
      <alignment horizontal="center" vertical="center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>
      <alignment horizontal="center" vertical="center"/>
    </xf>
    <xf numFmtId="0" fontId="0" fillId="0" borderId="23" xfId="0" applyBorder="1"/>
    <xf numFmtId="0" fontId="0" fillId="0" borderId="26" xfId="0" applyBorder="1"/>
    <xf numFmtId="0" fontId="0" fillId="0" borderId="29" xfId="0" applyBorder="1"/>
    <xf numFmtId="0" fontId="1" fillId="2" borderId="30" xfId="0" applyFont="1" applyFill="1" applyBorder="1" applyAlignment="1">
      <alignment horizontal="center" vertical="center"/>
    </xf>
    <xf numFmtId="0" fontId="0" fillId="12" borderId="13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0" fillId="12" borderId="15" xfId="0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12" borderId="19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0" borderId="0" xfId="0" quotePrefix="1" applyFont="1"/>
    <xf numFmtId="0" fontId="17" fillId="0" borderId="0" xfId="0" applyFont="1" applyProtection="1"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0" borderId="1" xfId="0" quotePrefix="1" applyBorder="1" applyAlignment="1">
      <alignment horizontal="center"/>
    </xf>
    <xf numFmtId="0" fontId="2" fillId="13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/>
    </xf>
    <xf numFmtId="0" fontId="0" fillId="13" borderId="0" xfId="0" applyFill="1" applyBorder="1"/>
    <xf numFmtId="0" fontId="0" fillId="13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6" fontId="0" fillId="3" borderId="4" xfId="0" quotePrefix="1" applyNumberFormat="1" applyFill="1" applyBorder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11" fillId="0" borderId="1" xfId="0" applyFont="1" applyBorder="1"/>
    <xf numFmtId="0" fontId="0" fillId="0" borderId="29" xfId="0" applyBorder="1" applyAlignment="1">
      <alignment horizontal="center"/>
    </xf>
    <xf numFmtId="0" fontId="20" fillId="0" borderId="26" xfId="0" applyFont="1" applyBorder="1" applyAlignment="1">
      <alignment horizontal="centerContinuous"/>
    </xf>
    <xf numFmtId="0" fontId="21" fillId="0" borderId="27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13" fillId="15" borderId="34" xfId="0" applyFont="1" applyFill="1" applyBorder="1" applyAlignment="1">
      <alignment horizontal="centerContinuous" vertical="center"/>
    </xf>
    <xf numFmtId="0" fontId="0" fillId="15" borderId="24" xfId="0" applyFill="1" applyBorder="1" applyAlignment="1">
      <alignment horizontal="centerContinuous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20" fillId="4" borderId="40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Continuous"/>
      <protection locked="0"/>
    </xf>
    <xf numFmtId="0" fontId="0" fillId="4" borderId="0" xfId="0" applyFill="1"/>
    <xf numFmtId="0" fontId="0" fillId="18" borderId="0" xfId="0" applyFill="1"/>
    <xf numFmtId="0" fontId="0" fillId="19" borderId="0" xfId="0" applyFill="1"/>
    <xf numFmtId="0" fontId="12" fillId="7" borderId="0" xfId="0" applyFont="1" applyFill="1" applyBorder="1" applyAlignment="1">
      <alignment horizontal="left" vertical="center" wrapText="1"/>
    </xf>
    <xf numFmtId="0" fontId="0" fillId="8" borderId="26" xfId="0" applyFill="1" applyBorder="1" applyAlignment="1" applyProtection="1">
      <alignment horizontal="left" vertical="center"/>
      <protection locked="0"/>
    </xf>
    <xf numFmtId="0" fontId="0" fillId="8" borderId="27" xfId="0" applyFill="1" applyBorder="1" applyAlignment="1" applyProtection="1">
      <alignment horizontal="left" vertical="center"/>
      <protection locked="0"/>
    </xf>
    <xf numFmtId="0" fontId="0" fillId="8" borderId="14" xfId="0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1" xfId="0" quotePrefix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0" fontId="0" fillId="8" borderId="43" xfId="0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/>
      <protection locked="0"/>
    </xf>
    <xf numFmtId="41" fontId="0" fillId="0" borderId="1" xfId="0" applyNumberForma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22" xfId="2"/>
  </cellStyles>
  <dxfs count="5"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/>
        <u/>
        <color rgb="FF00B0F0"/>
      </font>
    </dxf>
    <dxf>
      <font>
        <b/>
        <i/>
        <u/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data8!G8"/><Relationship Id="rId7" Type="http://schemas.openxmlformats.org/officeDocument/2006/relationships/hyperlink" Target="#DAFNIL!A1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#data7!G8"/><Relationship Id="rId6" Type="http://schemas.openxmlformats.org/officeDocument/2006/relationships/image" Target="../media/image3.png"/><Relationship Id="rId11" Type="http://schemas.openxmlformats.org/officeDocument/2006/relationships/hyperlink" Target="#DANAM!A1"/><Relationship Id="rId5" Type="http://schemas.openxmlformats.org/officeDocument/2006/relationships/hyperlink" Target="#data9!G8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ABSENSI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data8!G8"/><Relationship Id="rId7" Type="http://schemas.openxmlformats.org/officeDocument/2006/relationships/hyperlink" Target="#DAFNIL!A1"/><Relationship Id="rId12" Type="http://schemas.openxmlformats.org/officeDocument/2006/relationships/image" Target="../media/image6.png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image" Target="../media/image3.png"/><Relationship Id="rId11" Type="http://schemas.openxmlformats.org/officeDocument/2006/relationships/hyperlink" Target="#DANAM!A1"/><Relationship Id="rId5" Type="http://schemas.openxmlformats.org/officeDocument/2006/relationships/hyperlink" Target="#data9!G8"/><Relationship Id="rId10" Type="http://schemas.openxmlformats.org/officeDocument/2006/relationships/image" Target="../media/image5.png"/><Relationship Id="rId4" Type="http://schemas.openxmlformats.org/officeDocument/2006/relationships/image" Target="../media/image8.png"/><Relationship Id="rId9" Type="http://schemas.openxmlformats.org/officeDocument/2006/relationships/hyperlink" Target="#ABSENSI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data8!G8"/><Relationship Id="rId7" Type="http://schemas.openxmlformats.org/officeDocument/2006/relationships/hyperlink" Target="#DAFNIL!A1"/><Relationship Id="rId12" Type="http://schemas.openxmlformats.org/officeDocument/2006/relationships/image" Target="../media/image6.png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image" Target="../media/image9.png"/><Relationship Id="rId11" Type="http://schemas.openxmlformats.org/officeDocument/2006/relationships/hyperlink" Target="#DANAM!A1"/><Relationship Id="rId5" Type="http://schemas.openxmlformats.org/officeDocument/2006/relationships/hyperlink" Target="#data9!G8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ABSENSI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1.png"/><Relationship Id="rId3" Type="http://schemas.openxmlformats.org/officeDocument/2006/relationships/hyperlink" Target="#data8!G8"/><Relationship Id="rId7" Type="http://schemas.openxmlformats.org/officeDocument/2006/relationships/hyperlink" Target="#DAFNIL!A1"/><Relationship Id="rId12" Type="http://schemas.openxmlformats.org/officeDocument/2006/relationships/image" Target="../media/image6.png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image" Target="../media/image3.png"/><Relationship Id="rId11" Type="http://schemas.openxmlformats.org/officeDocument/2006/relationships/hyperlink" Target="#DANAM!A1"/><Relationship Id="rId5" Type="http://schemas.openxmlformats.org/officeDocument/2006/relationships/hyperlink" Target="#data9!G8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ABSENSI!A1"/><Relationship Id="rId14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hyperlink" Target="#DANAM!A1"/><Relationship Id="rId3" Type="http://schemas.openxmlformats.org/officeDocument/2006/relationships/hyperlink" Target="#data7!G8"/><Relationship Id="rId7" Type="http://schemas.openxmlformats.org/officeDocument/2006/relationships/hyperlink" Target="#data9!G8"/><Relationship Id="rId12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2.png"/><Relationship Id="rId11" Type="http://schemas.openxmlformats.org/officeDocument/2006/relationships/hyperlink" Target="#ABSENSI!A1"/><Relationship Id="rId5" Type="http://schemas.openxmlformats.org/officeDocument/2006/relationships/hyperlink" Target="#data8!G8"/><Relationship Id="rId10" Type="http://schemas.openxmlformats.org/officeDocument/2006/relationships/image" Target="../media/image4.png"/><Relationship Id="rId4" Type="http://schemas.openxmlformats.org/officeDocument/2006/relationships/image" Target="../media/image7.png"/><Relationship Id="rId9" Type="http://schemas.openxmlformats.org/officeDocument/2006/relationships/hyperlink" Target="#DAFNIL!A1"/><Relationship Id="rId14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hyperlink" Target="#DANAM!A1"/><Relationship Id="rId3" Type="http://schemas.openxmlformats.org/officeDocument/2006/relationships/hyperlink" Target="#data7!G8"/><Relationship Id="rId7" Type="http://schemas.openxmlformats.org/officeDocument/2006/relationships/hyperlink" Target="#data9!G8"/><Relationship Id="rId12" Type="http://schemas.openxmlformats.org/officeDocument/2006/relationships/image" Target="../media/image17.png"/><Relationship Id="rId2" Type="http://schemas.openxmlformats.org/officeDocument/2006/relationships/image" Target="../media/image14.png"/><Relationship Id="rId1" Type="http://schemas.openxmlformats.org/officeDocument/2006/relationships/image" Target="../media/image16.png"/><Relationship Id="rId6" Type="http://schemas.openxmlformats.org/officeDocument/2006/relationships/image" Target="../media/image2.png"/><Relationship Id="rId11" Type="http://schemas.openxmlformats.org/officeDocument/2006/relationships/hyperlink" Target="#ABSENSI!A1"/><Relationship Id="rId5" Type="http://schemas.openxmlformats.org/officeDocument/2006/relationships/hyperlink" Target="#data8!G8"/><Relationship Id="rId10" Type="http://schemas.openxmlformats.org/officeDocument/2006/relationships/image" Target="../media/image4.png"/><Relationship Id="rId4" Type="http://schemas.openxmlformats.org/officeDocument/2006/relationships/image" Target="../media/image7.png"/><Relationship Id="rId9" Type="http://schemas.openxmlformats.org/officeDocument/2006/relationships/hyperlink" Target="#DAFNIL!A1"/><Relationship Id="rId1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771526</xdr:colOff>
      <xdr:row>0</xdr:row>
      <xdr:rowOff>9525</xdr:rowOff>
    </xdr:from>
    <xdr:to>
      <xdr:col>4</xdr:col>
      <xdr:colOff>1485901</xdr:colOff>
      <xdr:row>1</xdr:row>
      <xdr:rowOff>28575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2476501" y="9525"/>
          <a:ext cx="15240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21" name="Pictur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22" name="Picture 2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23" name="Picture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7" name="Pictur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9525</xdr:rowOff>
    </xdr:from>
    <xdr:to>
      <xdr:col>3</xdr:col>
      <xdr:colOff>304800</xdr:colOff>
      <xdr:row>4</xdr:row>
      <xdr:rowOff>152400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180975" y="9525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800100</xdr:colOff>
      <xdr:row>0</xdr:row>
      <xdr:rowOff>9525</xdr:rowOff>
    </xdr:from>
    <xdr:to>
      <xdr:col>4</xdr:col>
      <xdr:colOff>1619250</xdr:colOff>
      <xdr:row>1</xdr:row>
      <xdr:rowOff>28575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2505075" y="9525"/>
          <a:ext cx="1628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15" name="Picture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16" name="Picture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17" name="Picture 1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790575</xdr:colOff>
      <xdr:row>0</xdr:row>
      <xdr:rowOff>9525</xdr:rowOff>
    </xdr:from>
    <xdr:to>
      <xdr:col>4</xdr:col>
      <xdr:colOff>1724025</xdr:colOff>
      <xdr:row>1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2495550" y="9525"/>
          <a:ext cx="17430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9" name="Pictur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10" name="Picture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11" name="Picture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409576</xdr:colOff>
      <xdr:row>4</xdr:row>
      <xdr:rowOff>119810</xdr:rowOff>
    </xdr:to>
    <xdr:pic>
      <xdr:nvPicPr>
        <xdr:cNvPr id="46" name="Pictur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</xdr:row>
      <xdr:rowOff>104776</xdr:rowOff>
    </xdr:from>
    <xdr:to>
      <xdr:col>2</xdr:col>
      <xdr:colOff>466725</xdr:colOff>
      <xdr:row>4</xdr:row>
      <xdr:rowOff>105707</xdr:rowOff>
    </xdr:to>
    <xdr:pic>
      <xdr:nvPicPr>
        <xdr:cNvPr id="47" name="Picture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4400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600076</xdr:colOff>
      <xdr:row>1</xdr:row>
      <xdr:rowOff>114300</xdr:rowOff>
    </xdr:from>
    <xdr:to>
      <xdr:col>3</xdr:col>
      <xdr:colOff>169070</xdr:colOff>
      <xdr:row>4</xdr:row>
      <xdr:rowOff>95250</xdr:rowOff>
    </xdr:to>
    <xdr:pic>
      <xdr:nvPicPr>
        <xdr:cNvPr id="48" name="Picture 4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6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NILAI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762000</xdr:colOff>
      <xdr:row>0</xdr:row>
      <xdr:rowOff>1</xdr:rowOff>
    </xdr:from>
    <xdr:to>
      <xdr:col>4</xdr:col>
      <xdr:colOff>257175</xdr:colOff>
      <xdr:row>1</xdr:row>
      <xdr:rowOff>9526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/>
      </xdr:nvSpPr>
      <xdr:spPr>
        <a:xfrm>
          <a:off x="2524125" y="1"/>
          <a:ext cx="1838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3</xdr:col>
      <xdr:colOff>1050538</xdr:colOff>
      <xdr:row>4</xdr:row>
      <xdr:rowOff>28575</xdr:rowOff>
    </xdr:to>
    <xdr:pic>
      <xdr:nvPicPr>
        <xdr:cNvPr id="53" name="Picture 5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1200151</xdr:colOff>
      <xdr:row>1</xdr:row>
      <xdr:rowOff>76200</xdr:rowOff>
    </xdr:from>
    <xdr:to>
      <xdr:col>3</xdr:col>
      <xdr:colOff>1847851</xdr:colOff>
      <xdr:row>4</xdr:row>
      <xdr:rowOff>27030</xdr:rowOff>
    </xdr:to>
    <xdr:pic>
      <xdr:nvPicPr>
        <xdr:cNvPr id="54" name="Picture 5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62276" y="314325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85725</xdr:rowOff>
    </xdr:from>
    <xdr:to>
      <xdr:col>4</xdr:col>
      <xdr:colOff>245529</xdr:colOff>
      <xdr:row>4</xdr:row>
      <xdr:rowOff>161925</xdr:rowOff>
    </xdr:to>
    <xdr:pic>
      <xdr:nvPicPr>
        <xdr:cNvPr id="55" name="Picture 5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052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6</xdr:row>
      <xdr:rowOff>38100</xdr:rowOff>
    </xdr:from>
    <xdr:to>
      <xdr:col>2</xdr:col>
      <xdr:colOff>352424</xdr:colOff>
      <xdr:row>11</xdr:row>
      <xdr:rowOff>54250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1925" y="1228725"/>
          <a:ext cx="1085849" cy="1187725"/>
        </a:xfrm>
        <a:prstGeom prst="rect">
          <a:avLst/>
        </a:prstGeom>
      </xdr:spPr>
    </xdr:pic>
    <xdr:clientData/>
  </xdr:twoCellAnchor>
  <xdr:twoCellAnchor editAs="oneCell">
    <xdr:from>
      <xdr:col>15</xdr:col>
      <xdr:colOff>123708</xdr:colOff>
      <xdr:row>6</xdr:row>
      <xdr:rowOff>38099</xdr:rowOff>
    </xdr:from>
    <xdr:to>
      <xdr:col>18</xdr:col>
      <xdr:colOff>257175</xdr:colOff>
      <xdr:row>10</xdr:row>
      <xdr:rowOff>164994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72283" y="1228724"/>
          <a:ext cx="1076442" cy="1107970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0</xdr:row>
      <xdr:rowOff>38100</xdr:rowOff>
    </xdr:from>
    <xdr:to>
      <xdr:col>11</xdr:col>
      <xdr:colOff>76200</xdr:colOff>
      <xdr:row>4</xdr:row>
      <xdr:rowOff>180975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/>
      </xdr:nvSpPr>
      <xdr:spPr>
        <a:xfrm>
          <a:off x="4810125" y="38100"/>
          <a:ext cx="165735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66675</xdr:colOff>
      <xdr:row>0</xdr:row>
      <xdr:rowOff>38100</xdr:rowOff>
    </xdr:from>
    <xdr:to>
      <xdr:col>10</xdr:col>
      <xdr:colOff>295275</xdr:colOff>
      <xdr:row>1</xdr:row>
      <xdr:rowOff>57150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 txBox="1"/>
      </xdr:nvSpPr>
      <xdr:spPr>
        <a:xfrm>
          <a:off x="4886325" y="38100"/>
          <a:ext cx="1485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PILIH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AN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12</xdr:col>
      <xdr:colOff>74713</xdr:colOff>
      <xdr:row>0</xdr:row>
      <xdr:rowOff>133350</xdr:rowOff>
    </xdr:from>
    <xdr:ext cx="2567306" cy="906402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/>
      </xdr:nvSpPr>
      <xdr:spPr>
        <a:xfrm>
          <a:off x="6780313" y="133350"/>
          <a:ext cx="2567306" cy="90640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FORMAT</a:t>
          </a:r>
          <a:endParaRPr lang="en-US" sz="36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</a:t>
          </a:r>
          <a:r>
            <a:rPr lang="en-US" sz="32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NILAI</a:t>
          </a:r>
          <a:endParaRPr lang="en-US" sz="32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38100</xdr:rowOff>
    </xdr:from>
    <xdr:to>
      <xdr:col>2</xdr:col>
      <xdr:colOff>95249</xdr:colOff>
      <xdr:row>11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9550" y="1228725"/>
          <a:ext cx="1085849" cy="1152525"/>
        </a:xfrm>
        <a:prstGeom prst="rect">
          <a:avLst/>
        </a:prstGeom>
      </xdr:spPr>
    </xdr:pic>
    <xdr:clientData/>
  </xdr:twoCellAnchor>
  <xdr:twoCellAnchor editAs="oneCell">
    <xdr:from>
      <xdr:col>11</xdr:col>
      <xdr:colOff>133233</xdr:colOff>
      <xdr:row>6</xdr:row>
      <xdr:rowOff>95249</xdr:rowOff>
    </xdr:from>
    <xdr:to>
      <xdr:col>14</xdr:col>
      <xdr:colOff>66675</xdr:colOff>
      <xdr:row>11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00833" y="1285874"/>
          <a:ext cx="1076442" cy="1123951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1</xdr:row>
      <xdr:rowOff>95251</xdr:rowOff>
    </xdr:from>
    <xdr:to>
      <xdr:col>1</xdr:col>
      <xdr:colOff>295276</xdr:colOff>
      <xdr:row>4</xdr:row>
      <xdr:rowOff>119810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582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228601</xdr:colOff>
      <xdr:row>1</xdr:row>
      <xdr:rowOff>114300</xdr:rowOff>
    </xdr:from>
    <xdr:to>
      <xdr:col>2</xdr:col>
      <xdr:colOff>664370</xdr:colOff>
      <xdr:row>4</xdr:row>
      <xdr:rowOff>95250</xdr:rowOff>
    </xdr:to>
    <xdr:pic>
      <xdr:nvPicPr>
        <xdr:cNvPr id="9" name="Pictur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190500" y="0"/>
          <a:ext cx="20669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NILAI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2</xdr:col>
      <xdr:colOff>800100</xdr:colOff>
      <xdr:row>4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80975" y="38100"/>
          <a:ext cx="1819275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3</xdr:col>
      <xdr:colOff>2714625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2495549" y="38100"/>
          <a:ext cx="2305051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762000</xdr:colOff>
      <xdr:row>0</xdr:row>
      <xdr:rowOff>1</xdr:rowOff>
    </xdr:from>
    <xdr:to>
      <xdr:col>4</xdr:col>
      <xdr:colOff>257175</xdr:colOff>
      <xdr:row>1</xdr:row>
      <xdr:rowOff>9526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2524125" y="1"/>
          <a:ext cx="1838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3</xdr:col>
      <xdr:colOff>1050538</xdr:colOff>
      <xdr:row>4</xdr:row>
      <xdr:rowOff>28575</xdr:rowOff>
    </xdr:to>
    <xdr:pic>
      <xdr:nvPicPr>
        <xdr:cNvPr id="14" name="Pictur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4790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1200151</xdr:colOff>
      <xdr:row>1</xdr:row>
      <xdr:rowOff>76200</xdr:rowOff>
    </xdr:from>
    <xdr:to>
      <xdr:col>3</xdr:col>
      <xdr:colOff>1847851</xdr:colOff>
      <xdr:row>4</xdr:row>
      <xdr:rowOff>27030</xdr:rowOff>
    </xdr:to>
    <xdr:pic>
      <xdr:nvPicPr>
        <xdr:cNvPr id="15" name="Pictur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62276" y="314325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76200</xdr:rowOff>
    </xdr:from>
    <xdr:to>
      <xdr:col>3</xdr:col>
      <xdr:colOff>2580901</xdr:colOff>
      <xdr:row>4</xdr:row>
      <xdr:rowOff>123824</xdr:rowOff>
    </xdr:to>
    <xdr:pic>
      <xdr:nvPicPr>
        <xdr:cNvPr id="16" name="Pictur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14325"/>
          <a:ext cx="637801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47626</xdr:colOff>
      <xdr:row>0</xdr:row>
      <xdr:rowOff>38100</xdr:rowOff>
    </xdr:from>
    <xdr:to>
      <xdr:col>8</xdr:col>
      <xdr:colOff>28575</xdr:colOff>
      <xdr:row>4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4914901" y="38100"/>
          <a:ext cx="1438274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0</xdr:row>
      <xdr:rowOff>28575</xdr:rowOff>
    </xdr:from>
    <xdr:to>
      <xdr:col>8</xdr:col>
      <xdr:colOff>314325</xdr:colOff>
      <xdr:row>1</xdr:row>
      <xdr:rowOff>47625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/>
      </xdr:nvSpPr>
      <xdr:spPr>
        <a:xfrm>
          <a:off x="4886325" y="28575"/>
          <a:ext cx="17526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PILIH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AN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9</xdr:col>
      <xdr:colOff>66965</xdr:colOff>
      <xdr:row>0</xdr:row>
      <xdr:rowOff>155073</xdr:rowOff>
    </xdr:from>
    <xdr:ext cx="2133020" cy="84369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6772565" y="155073"/>
          <a:ext cx="2133020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 NAMA</a:t>
          </a:r>
        </a:p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UMUM</a:t>
          </a:r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6</xdr:row>
      <xdr:rowOff>47625</xdr:rowOff>
    </xdr:from>
    <xdr:to>
      <xdr:col>2</xdr:col>
      <xdr:colOff>438150</xdr:colOff>
      <xdr:row>11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5275" y="1238250"/>
          <a:ext cx="1076325" cy="1123950"/>
        </a:xfrm>
        <a:prstGeom prst="rect">
          <a:avLst/>
        </a:prstGeom>
      </xdr:spPr>
    </xdr:pic>
    <xdr:clientData/>
  </xdr:twoCellAnchor>
  <xdr:twoCellAnchor editAs="oneCell">
    <xdr:from>
      <xdr:col>31</xdr:col>
      <xdr:colOff>152400</xdr:colOff>
      <xdr:row>6</xdr:row>
      <xdr:rowOff>85724</xdr:rowOff>
    </xdr:from>
    <xdr:to>
      <xdr:col>36</xdr:col>
      <xdr:colOff>180975</xdr:colOff>
      <xdr:row>11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1276349"/>
          <a:ext cx="1123950" cy="1085851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1</xdr:row>
      <xdr:rowOff>95251</xdr:rowOff>
    </xdr:from>
    <xdr:to>
      <xdr:col>1</xdr:col>
      <xdr:colOff>390526</xdr:colOff>
      <xdr:row>4</xdr:row>
      <xdr:rowOff>119810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523875</xdr:colOff>
      <xdr:row>1</xdr:row>
      <xdr:rowOff>104776</xdr:rowOff>
    </xdr:from>
    <xdr:to>
      <xdr:col>2</xdr:col>
      <xdr:colOff>409575</xdr:colOff>
      <xdr:row>4</xdr:row>
      <xdr:rowOff>105707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5350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514351</xdr:colOff>
      <xdr:row>1</xdr:row>
      <xdr:rowOff>114300</xdr:rowOff>
    </xdr:from>
    <xdr:to>
      <xdr:col>2</xdr:col>
      <xdr:colOff>950120</xdr:colOff>
      <xdr:row>4</xdr:row>
      <xdr:rowOff>95250</xdr:rowOff>
    </xdr:to>
    <xdr:pic>
      <xdr:nvPicPr>
        <xdr:cNvPr id="9" name="Pictur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780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190501</xdr:colOff>
      <xdr:row>0</xdr:row>
      <xdr:rowOff>0</xdr:rowOff>
    </xdr:from>
    <xdr:to>
      <xdr:col>2</xdr:col>
      <xdr:colOff>1123951</xdr:colOff>
      <xdr:row>1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190501" y="0"/>
          <a:ext cx="1866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2</xdr:col>
      <xdr:colOff>1057275</xdr:colOff>
      <xdr:row>4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>
          <a:off x="180975" y="38100"/>
          <a:ext cx="180975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1219199</xdr:colOff>
      <xdr:row>0</xdr:row>
      <xdr:rowOff>47625</xdr:rowOff>
    </xdr:from>
    <xdr:to>
      <xdr:col>7</xdr:col>
      <xdr:colOff>171451</xdr:colOff>
      <xdr:row>4</xdr:row>
      <xdr:rowOff>190500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/>
      </xdr:nvSpPr>
      <xdr:spPr>
        <a:xfrm>
          <a:off x="2152649" y="47625"/>
          <a:ext cx="2305052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1704976</xdr:colOff>
      <xdr:row>0</xdr:row>
      <xdr:rowOff>9525</xdr:rowOff>
    </xdr:from>
    <xdr:to>
      <xdr:col>6</xdr:col>
      <xdr:colOff>0</xdr:colOff>
      <xdr:row>1</xdr:row>
      <xdr:rowOff>76200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 txBox="1"/>
      </xdr:nvSpPr>
      <xdr:spPr>
        <a:xfrm>
          <a:off x="2638426" y="9525"/>
          <a:ext cx="14287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1304926</xdr:colOff>
      <xdr:row>1</xdr:row>
      <xdr:rowOff>57150</xdr:rowOff>
    </xdr:from>
    <xdr:to>
      <xdr:col>2</xdr:col>
      <xdr:colOff>1869688</xdr:colOff>
      <xdr:row>4</xdr:row>
      <xdr:rowOff>19050</xdr:rowOff>
    </xdr:to>
    <xdr:pic>
      <xdr:nvPicPr>
        <xdr:cNvPr id="14" name="Pictur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38376" y="295275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2057401</xdr:colOff>
      <xdr:row>1</xdr:row>
      <xdr:rowOff>66675</xdr:rowOff>
    </xdr:from>
    <xdr:to>
      <xdr:col>4</xdr:col>
      <xdr:colOff>9526</xdr:colOff>
      <xdr:row>4</xdr:row>
      <xdr:rowOff>17505</xdr:rowOff>
    </xdr:to>
    <xdr:pic>
      <xdr:nvPicPr>
        <xdr:cNvPr id="15" name="Pictur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90851" y="30480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66675</xdr:rowOff>
    </xdr:from>
    <xdr:to>
      <xdr:col>7</xdr:col>
      <xdr:colOff>93129</xdr:colOff>
      <xdr:row>4</xdr:row>
      <xdr:rowOff>142875</xdr:rowOff>
    </xdr:to>
    <xdr:pic>
      <xdr:nvPicPr>
        <xdr:cNvPr id="16" name="Pictur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33800" y="30480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95249</xdr:colOff>
      <xdr:row>0</xdr:row>
      <xdr:rowOff>57150</xdr:rowOff>
    </xdr:from>
    <xdr:to>
      <xdr:col>15</xdr:col>
      <xdr:colOff>190500</xdr:colOff>
      <xdr:row>4</xdr:row>
      <xdr:rowOff>200025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/>
      </xdr:nvSpPr>
      <xdr:spPr>
        <a:xfrm>
          <a:off x="4600574" y="57150"/>
          <a:ext cx="16287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28970</xdr:colOff>
      <xdr:row>0</xdr:row>
      <xdr:rowOff>36010</xdr:rowOff>
    </xdr:from>
    <xdr:ext cx="4285469" cy="109414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6725045" y="36010"/>
          <a:ext cx="4285469" cy="109414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 NAMA DALAM BENTUK</a:t>
          </a:r>
          <a:endParaRPr lang="en-US" sz="4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4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FORMAT</a:t>
          </a:r>
          <a:r>
            <a:rPr lang="en-US" sz="4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ABSENSI</a:t>
          </a:r>
          <a:endParaRPr lang="en-US" sz="4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171450</xdr:colOff>
      <xdr:row>0</xdr:row>
      <xdr:rowOff>76200</xdr:rowOff>
    </xdr:from>
    <xdr:to>
      <xdr:col>15</xdr:col>
      <xdr:colOff>180975</xdr:colOff>
      <xdr:row>1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4676775" y="76200"/>
          <a:ext cx="15430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PILIHAN CETAK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1"/>
  <sheetViews>
    <sheetView showZeros="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8" sqref="G8"/>
    </sheetView>
  </sheetViews>
  <sheetFormatPr defaultColWidth="4.7109375" defaultRowHeight="1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1" max="32" width="0" hidden="1" customWidth="1"/>
    <col min="33" max="33" width="5" hidden="1" customWidth="1"/>
    <col min="34" max="34" width="6.7109375" customWidth="1"/>
  </cols>
  <sheetData>
    <row r="1" spans="1:34" ht="18.75" customHeight="1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>
      <c r="A2" s="117"/>
      <c r="B2" s="117"/>
      <c r="C2" s="118"/>
      <c r="D2" s="118"/>
      <c r="E2" s="118"/>
      <c r="F2" s="52"/>
      <c r="G2" s="180" t="s">
        <v>113</v>
      </c>
      <c r="H2" s="180"/>
      <c r="I2" s="180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81" t="s">
        <v>176</v>
      </c>
      <c r="T2" s="182"/>
      <c r="U2" s="182"/>
      <c r="V2" s="182"/>
      <c r="W2" s="182"/>
      <c r="X2" s="182"/>
      <c r="Y2" s="182"/>
      <c r="Z2" s="183"/>
      <c r="AA2" s="51"/>
      <c r="AB2" s="51"/>
      <c r="AC2" s="51"/>
      <c r="AD2" s="51"/>
      <c r="AE2" s="51"/>
      <c r="AF2" s="51"/>
      <c r="AG2" s="51"/>
      <c r="AH2" s="51"/>
    </row>
    <row r="3" spans="1:34" ht="18.75" customHeight="1">
      <c r="A3" s="117"/>
      <c r="B3" s="117"/>
      <c r="C3" s="118"/>
      <c r="D3" s="118"/>
      <c r="E3" s="118"/>
      <c r="F3" s="52"/>
      <c r="G3" s="180"/>
      <c r="H3" s="180"/>
      <c r="I3" s="180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>
      <c r="A4" s="117"/>
      <c r="B4" s="117"/>
      <c r="C4" s="118"/>
      <c r="D4" s="118"/>
      <c r="E4" s="118"/>
      <c r="F4" s="52"/>
      <c r="G4" s="180"/>
      <c r="H4" s="180"/>
      <c r="I4" s="180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81" t="s">
        <v>176</v>
      </c>
      <c r="T4" s="182"/>
      <c r="U4" s="182"/>
      <c r="V4" s="182"/>
      <c r="W4" s="182"/>
      <c r="X4" s="182"/>
      <c r="Y4" s="182"/>
      <c r="Z4" s="183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>
      <c r="A6" s="184" t="s">
        <v>0</v>
      </c>
      <c r="B6" s="189" t="s">
        <v>39</v>
      </c>
      <c r="C6" s="195" t="s">
        <v>1</v>
      </c>
      <c r="D6" s="187" t="s">
        <v>2</v>
      </c>
      <c r="E6" s="187" t="s">
        <v>3</v>
      </c>
      <c r="F6" s="192" t="s">
        <v>4</v>
      </c>
      <c r="G6" s="191" t="s">
        <v>5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186" t="s">
        <v>20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8"/>
    </row>
    <row r="7" spans="1:34" ht="19.5" customHeight="1" thickBot="1">
      <c r="A7" s="185"/>
      <c r="B7" s="190"/>
      <c r="C7" s="196"/>
      <c r="D7" s="194"/>
      <c r="E7" s="194"/>
      <c r="F7" s="193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67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>
      <c r="A8" s="3" t="s">
        <v>31</v>
      </c>
      <c r="B8" s="13">
        <v>1</v>
      </c>
      <c r="C8" s="37">
        <v>21410</v>
      </c>
      <c r="D8" s="37" t="s">
        <v>1695</v>
      </c>
      <c r="E8" s="120" t="s">
        <v>1403</v>
      </c>
      <c r="F8" s="121" t="s">
        <v>109</v>
      </c>
      <c r="G8" s="102"/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85"/>
      <c r="S8" s="85"/>
      <c r="T8" s="81">
        <f>ROUND((Q8*$L$2+R8*$L$3+S8*$L$4)/SUM($L$2:$L$4),0)</f>
        <v>0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>
      <c r="A9" s="5" t="s">
        <v>31</v>
      </c>
      <c r="B9" s="11">
        <v>2</v>
      </c>
      <c r="C9" s="2">
        <v>21411</v>
      </c>
      <c r="D9" s="2" t="s">
        <v>1696</v>
      </c>
      <c r="E9" s="120" t="s">
        <v>1404</v>
      </c>
      <c r="F9" s="121" t="s">
        <v>110</v>
      </c>
      <c r="G9" s="103"/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0</v>
      </c>
      <c r="R9" s="86"/>
      <c r="S9" s="86"/>
      <c r="T9" s="82">
        <f t="shared" ref="T9:T72" si="1">ROUND((Q9*$L$2+R9*$L$3+S9*$L$4)/SUM($L$2:$L$4),0)</f>
        <v>0</v>
      </c>
      <c r="U9" s="9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>
      <c r="A10" s="5" t="s">
        <v>31</v>
      </c>
      <c r="B10" s="11">
        <v>3</v>
      </c>
      <c r="C10" s="2">
        <v>21412</v>
      </c>
      <c r="D10" s="2" t="s">
        <v>1697</v>
      </c>
      <c r="E10" s="120" t="s">
        <v>1405</v>
      </c>
      <c r="F10" s="121" t="s">
        <v>109</v>
      </c>
      <c r="G10" s="103"/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86"/>
      <c r="S10" s="86"/>
      <c r="T10" s="82">
        <f t="shared" si="1"/>
        <v>0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>
      <c r="A11" s="5" t="s">
        <v>31</v>
      </c>
      <c r="B11" s="11">
        <v>4</v>
      </c>
      <c r="C11" s="2">
        <v>21413</v>
      </c>
      <c r="D11" s="2" t="s">
        <v>1698</v>
      </c>
      <c r="E11" s="120" t="s">
        <v>1406</v>
      </c>
      <c r="F11" s="121" t="s">
        <v>110</v>
      </c>
      <c r="G11" s="103"/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0</v>
      </c>
      <c r="R11" s="86"/>
      <c r="S11" s="86"/>
      <c r="T11" s="82">
        <f t="shared" si="1"/>
        <v>0</v>
      </c>
      <c r="U11" s="9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0</v>
      </c>
    </row>
    <row r="12" spans="1:34">
      <c r="A12" s="5" t="s">
        <v>31</v>
      </c>
      <c r="B12" s="11">
        <v>5</v>
      </c>
      <c r="C12" s="2">
        <v>21414</v>
      </c>
      <c r="D12" s="2" t="s">
        <v>1699</v>
      </c>
      <c r="E12" s="120" t="s">
        <v>1407</v>
      </c>
      <c r="F12" s="121" t="s">
        <v>110</v>
      </c>
      <c r="G12" s="103"/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86"/>
      <c r="S12" s="86"/>
      <c r="T12" s="82">
        <f t="shared" si="1"/>
        <v>0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>
      <c r="A13" s="5" t="s">
        <v>31</v>
      </c>
      <c r="B13" s="11">
        <v>6</v>
      </c>
      <c r="C13" s="2">
        <v>21415</v>
      </c>
      <c r="D13" s="2" t="s">
        <v>1700</v>
      </c>
      <c r="E13" s="120" t="s">
        <v>1408</v>
      </c>
      <c r="F13" s="121" t="s">
        <v>110</v>
      </c>
      <c r="G13" s="103"/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0</v>
      </c>
      <c r="R13" s="86"/>
      <c r="S13" s="86"/>
      <c r="T13" s="82">
        <f t="shared" si="1"/>
        <v>0</v>
      </c>
      <c r="U13" s="9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>
      <c r="A14" s="5" t="s">
        <v>31</v>
      </c>
      <c r="B14" s="11">
        <v>7</v>
      </c>
      <c r="C14" s="2">
        <v>21416</v>
      </c>
      <c r="D14" s="2" t="s">
        <v>1701</v>
      </c>
      <c r="E14" s="120" t="s">
        <v>1409</v>
      </c>
      <c r="F14" s="121" t="s">
        <v>110</v>
      </c>
      <c r="G14" s="103"/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0</v>
      </c>
      <c r="R14" s="86"/>
      <c r="S14" s="86"/>
      <c r="T14" s="82">
        <f t="shared" si="1"/>
        <v>0</v>
      </c>
      <c r="U14" s="9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>
      <c r="A15" s="5" t="s">
        <v>31</v>
      </c>
      <c r="B15" s="11">
        <v>8</v>
      </c>
      <c r="C15" s="2">
        <v>21417</v>
      </c>
      <c r="D15" s="115" t="s">
        <v>1702</v>
      </c>
      <c r="E15" s="120" t="s">
        <v>1410</v>
      </c>
      <c r="F15" s="121" t="s">
        <v>109</v>
      </c>
      <c r="G15" s="103"/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0</v>
      </c>
      <c r="R15" s="86"/>
      <c r="S15" s="86"/>
      <c r="T15" s="82">
        <f t="shared" si="1"/>
        <v>0</v>
      </c>
      <c r="U15" s="9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>
      <c r="A16" s="5" t="s">
        <v>31</v>
      </c>
      <c r="B16" s="11">
        <v>9</v>
      </c>
      <c r="C16" s="2">
        <v>21418</v>
      </c>
      <c r="D16" s="2" t="s">
        <v>1703</v>
      </c>
      <c r="E16" s="120" t="s">
        <v>1411</v>
      </c>
      <c r="F16" s="121" t="s">
        <v>110</v>
      </c>
      <c r="G16" s="103"/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0</v>
      </c>
      <c r="R16" s="86"/>
      <c r="S16" s="86"/>
      <c r="T16" s="82">
        <f t="shared" si="1"/>
        <v>0</v>
      </c>
      <c r="U16" s="9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>
      <c r="A17" s="5" t="s">
        <v>31</v>
      </c>
      <c r="B17" s="11">
        <v>10</v>
      </c>
      <c r="C17" s="2">
        <v>21419</v>
      </c>
      <c r="D17" s="2" t="s">
        <v>1704</v>
      </c>
      <c r="E17" s="120" t="s">
        <v>1412</v>
      </c>
      <c r="F17" s="121" t="s">
        <v>109</v>
      </c>
      <c r="G17" s="103"/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0</v>
      </c>
      <c r="R17" s="86"/>
      <c r="S17" s="86"/>
      <c r="T17" s="82">
        <f t="shared" si="1"/>
        <v>0</v>
      </c>
      <c r="U17" s="9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>
      <c r="A18" s="5" t="s">
        <v>31</v>
      </c>
      <c r="B18" s="11">
        <v>11</v>
      </c>
      <c r="C18" s="2">
        <v>21420</v>
      </c>
      <c r="D18" s="2" t="s">
        <v>1705</v>
      </c>
      <c r="E18" s="120" t="s">
        <v>1413</v>
      </c>
      <c r="F18" s="121" t="s">
        <v>110</v>
      </c>
      <c r="G18" s="103"/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0</v>
      </c>
      <c r="R18" s="86"/>
      <c r="S18" s="86"/>
      <c r="T18" s="82">
        <f t="shared" si="1"/>
        <v>0</v>
      </c>
      <c r="U18" s="99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0</v>
      </c>
    </row>
    <row r="19" spans="1:34">
      <c r="A19" s="5" t="s">
        <v>31</v>
      </c>
      <c r="B19" s="11">
        <v>12</v>
      </c>
      <c r="C19" s="2">
        <v>21421</v>
      </c>
      <c r="D19" s="2" t="s">
        <v>1706</v>
      </c>
      <c r="E19" s="120" t="s">
        <v>1414</v>
      </c>
      <c r="F19" s="121" t="s">
        <v>109</v>
      </c>
      <c r="G19" s="103"/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0</v>
      </c>
      <c r="R19" s="86"/>
      <c r="S19" s="86"/>
      <c r="T19" s="82">
        <f t="shared" si="1"/>
        <v>0</v>
      </c>
      <c r="U19" s="99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>
      <c r="A20" s="5" t="s">
        <v>31</v>
      </c>
      <c r="B20" s="11">
        <v>13</v>
      </c>
      <c r="C20" s="2">
        <v>21422</v>
      </c>
      <c r="D20" s="2" t="s">
        <v>1707</v>
      </c>
      <c r="E20" s="120" t="s">
        <v>1415</v>
      </c>
      <c r="F20" s="121" t="s">
        <v>109</v>
      </c>
      <c r="G20" s="103"/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0</v>
      </c>
      <c r="R20" s="86"/>
      <c r="S20" s="86"/>
      <c r="T20" s="82">
        <f t="shared" si="1"/>
        <v>0</v>
      </c>
      <c r="U20" s="99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0</v>
      </c>
    </row>
    <row r="21" spans="1:34">
      <c r="A21" s="5" t="s">
        <v>31</v>
      </c>
      <c r="B21" s="11">
        <v>14</v>
      </c>
      <c r="C21" s="2">
        <v>21423</v>
      </c>
      <c r="D21" s="2" t="s">
        <v>1709</v>
      </c>
      <c r="E21" s="120" t="s">
        <v>1708</v>
      </c>
      <c r="F21" s="121" t="s">
        <v>110</v>
      </c>
      <c r="G21" s="103"/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0</v>
      </c>
      <c r="R21" s="86"/>
      <c r="S21" s="86"/>
      <c r="T21" s="82">
        <f t="shared" si="1"/>
        <v>0</v>
      </c>
      <c r="U21" s="9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>
      <c r="A22" s="5" t="s">
        <v>31</v>
      </c>
      <c r="B22" s="11">
        <v>15</v>
      </c>
      <c r="C22" s="2">
        <v>21424</v>
      </c>
      <c r="D22" s="2" t="s">
        <v>1710</v>
      </c>
      <c r="E22" s="120" t="s">
        <v>1416</v>
      </c>
      <c r="F22" s="121" t="s">
        <v>110</v>
      </c>
      <c r="G22" s="103"/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0</v>
      </c>
      <c r="R22" s="86"/>
      <c r="S22" s="86"/>
      <c r="T22" s="82">
        <f t="shared" si="1"/>
        <v>0</v>
      </c>
      <c r="U22" s="9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0</v>
      </c>
    </row>
    <row r="23" spans="1:34">
      <c r="A23" s="5" t="s">
        <v>31</v>
      </c>
      <c r="B23" s="11">
        <v>16</v>
      </c>
      <c r="C23" s="2">
        <v>21425</v>
      </c>
      <c r="D23" s="2" t="s">
        <v>1711</v>
      </c>
      <c r="E23" s="120" t="s">
        <v>1417</v>
      </c>
      <c r="F23" s="121" t="s">
        <v>109</v>
      </c>
      <c r="G23" s="103"/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0</v>
      </c>
      <c r="R23" s="86"/>
      <c r="S23" s="86"/>
      <c r="T23" s="82">
        <f t="shared" si="1"/>
        <v>0</v>
      </c>
      <c r="U23" s="9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0</v>
      </c>
    </row>
    <row r="24" spans="1:34">
      <c r="A24" s="5" t="s">
        <v>31</v>
      </c>
      <c r="B24" s="11">
        <v>17</v>
      </c>
      <c r="C24" s="2">
        <v>21426</v>
      </c>
      <c r="D24" s="2" t="s">
        <v>1712</v>
      </c>
      <c r="E24" s="120" t="s">
        <v>1418</v>
      </c>
      <c r="F24" s="121" t="s">
        <v>109</v>
      </c>
      <c r="G24" s="103"/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0</v>
      </c>
      <c r="R24" s="86"/>
      <c r="S24" s="86"/>
      <c r="T24" s="82">
        <f t="shared" si="1"/>
        <v>0</v>
      </c>
      <c r="U24" s="9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0</v>
      </c>
    </row>
    <row r="25" spans="1:34">
      <c r="A25" s="5" t="s">
        <v>31</v>
      </c>
      <c r="B25" s="11">
        <v>18</v>
      </c>
      <c r="C25" s="2">
        <v>21427</v>
      </c>
      <c r="D25" s="2" t="s">
        <v>1713</v>
      </c>
      <c r="E25" s="120" t="s">
        <v>1419</v>
      </c>
      <c r="F25" s="121" t="s">
        <v>109</v>
      </c>
      <c r="G25" s="103"/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0</v>
      </c>
      <c r="R25" s="86"/>
      <c r="S25" s="86"/>
      <c r="T25" s="82">
        <f t="shared" si="1"/>
        <v>0</v>
      </c>
      <c r="U25" s="9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0</v>
      </c>
    </row>
    <row r="26" spans="1:34">
      <c r="A26" s="5" t="s">
        <v>31</v>
      </c>
      <c r="B26" s="11">
        <v>19</v>
      </c>
      <c r="C26" s="2">
        <v>21428</v>
      </c>
      <c r="D26" s="2" t="s">
        <v>1714</v>
      </c>
      <c r="E26" s="120" t="s">
        <v>1420</v>
      </c>
      <c r="F26" s="121" t="s">
        <v>109</v>
      </c>
      <c r="G26" s="103"/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/>
      <c r="S26" s="86"/>
      <c r="T26" s="82">
        <f t="shared" si="1"/>
        <v>0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>
      <c r="A27" s="5" t="s">
        <v>31</v>
      </c>
      <c r="B27" s="11">
        <v>20</v>
      </c>
      <c r="C27" s="2">
        <v>21429</v>
      </c>
      <c r="D27" s="2" t="s">
        <v>1715</v>
      </c>
      <c r="E27" s="120" t="s">
        <v>1421</v>
      </c>
      <c r="F27" s="121" t="s">
        <v>110</v>
      </c>
      <c r="G27" s="103"/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0</v>
      </c>
      <c r="R27" s="86"/>
      <c r="S27" s="86"/>
      <c r="T27" s="82">
        <f t="shared" si="1"/>
        <v>0</v>
      </c>
      <c r="U27" s="9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0</v>
      </c>
    </row>
    <row r="28" spans="1:34">
      <c r="A28" s="5" t="s">
        <v>31</v>
      </c>
      <c r="B28" s="11">
        <v>21</v>
      </c>
      <c r="C28" s="2">
        <v>21430</v>
      </c>
      <c r="D28" s="2" t="s">
        <v>1716</v>
      </c>
      <c r="E28" s="120" t="s">
        <v>1422</v>
      </c>
      <c r="F28" s="121" t="s">
        <v>110</v>
      </c>
      <c r="G28" s="103"/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0</v>
      </c>
      <c r="R28" s="86"/>
      <c r="S28" s="86"/>
      <c r="T28" s="82">
        <f t="shared" si="1"/>
        <v>0</v>
      </c>
      <c r="U28" s="9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>
      <c r="A29" s="5" t="s">
        <v>31</v>
      </c>
      <c r="B29" s="11">
        <v>22</v>
      </c>
      <c r="C29" s="2">
        <v>21431</v>
      </c>
      <c r="D29" s="2" t="s">
        <v>1717</v>
      </c>
      <c r="E29" s="120" t="s">
        <v>1423</v>
      </c>
      <c r="F29" s="121" t="s">
        <v>109</v>
      </c>
      <c r="G29" s="103"/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0</v>
      </c>
      <c r="R29" s="86"/>
      <c r="S29" s="86"/>
      <c r="T29" s="82">
        <f t="shared" si="1"/>
        <v>0</v>
      </c>
      <c r="U29" s="9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>
      <c r="A30" s="5" t="s">
        <v>31</v>
      </c>
      <c r="B30" s="11">
        <v>23</v>
      </c>
      <c r="C30" s="2">
        <v>21432</v>
      </c>
      <c r="D30" s="2" t="s">
        <v>1718</v>
      </c>
      <c r="E30" s="120" t="s">
        <v>1424</v>
      </c>
      <c r="F30" s="121" t="s">
        <v>109</v>
      </c>
      <c r="G30" s="103"/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86"/>
      <c r="S30" s="86"/>
      <c r="T30" s="82">
        <f t="shared" si="1"/>
        <v>0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>
      <c r="A31" s="5" t="s">
        <v>31</v>
      </c>
      <c r="B31" s="11">
        <v>24</v>
      </c>
      <c r="C31" s="2">
        <v>21433</v>
      </c>
      <c r="D31" s="2" t="s">
        <v>1719</v>
      </c>
      <c r="E31" s="120" t="s">
        <v>1425</v>
      </c>
      <c r="F31" s="121" t="s">
        <v>109</v>
      </c>
      <c r="G31" s="103"/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0</v>
      </c>
      <c r="R31" s="86"/>
      <c r="S31" s="86"/>
      <c r="T31" s="82">
        <f t="shared" si="1"/>
        <v>0</v>
      </c>
      <c r="U31" s="9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0</v>
      </c>
    </row>
    <row r="32" spans="1:34">
      <c r="A32" s="5" t="s">
        <v>31</v>
      </c>
      <c r="B32" s="11">
        <v>25</v>
      </c>
      <c r="C32" s="2">
        <v>21434</v>
      </c>
      <c r="D32" s="2" t="s">
        <v>1720</v>
      </c>
      <c r="E32" s="120" t="s">
        <v>1426</v>
      </c>
      <c r="F32" s="121" t="s">
        <v>109</v>
      </c>
      <c r="G32" s="103"/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/>
      <c r="S32" s="86"/>
      <c r="T32" s="82">
        <f t="shared" si="1"/>
        <v>0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>
      <c r="A33" s="5" t="s">
        <v>31</v>
      </c>
      <c r="B33" s="11">
        <v>26</v>
      </c>
      <c r="C33" s="2">
        <v>21435</v>
      </c>
      <c r="D33" s="2" t="s">
        <v>1721</v>
      </c>
      <c r="E33" s="120" t="s">
        <v>1427</v>
      </c>
      <c r="F33" s="121" t="s">
        <v>109</v>
      </c>
      <c r="G33" s="103"/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0</v>
      </c>
      <c r="R33" s="86"/>
      <c r="S33" s="86"/>
      <c r="T33" s="82">
        <f t="shared" si="1"/>
        <v>0</v>
      </c>
      <c r="U33" s="9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0</v>
      </c>
    </row>
    <row r="34" spans="1:34">
      <c r="A34" s="5" t="s">
        <v>31</v>
      </c>
      <c r="B34" s="11">
        <v>27</v>
      </c>
      <c r="C34" s="2">
        <v>21436</v>
      </c>
      <c r="D34" s="2" t="s">
        <v>1722</v>
      </c>
      <c r="E34" s="120" t="s">
        <v>1428</v>
      </c>
      <c r="F34" s="121" t="s">
        <v>109</v>
      </c>
      <c r="G34" s="103"/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0</v>
      </c>
      <c r="R34" s="86"/>
      <c r="S34" s="86"/>
      <c r="T34" s="82">
        <f t="shared" si="1"/>
        <v>0</v>
      </c>
      <c r="U34" s="9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0</v>
      </c>
    </row>
    <row r="35" spans="1:34">
      <c r="A35" s="5" t="s">
        <v>31</v>
      </c>
      <c r="B35" s="11">
        <v>28</v>
      </c>
      <c r="C35" s="2">
        <v>21437</v>
      </c>
      <c r="D35" s="2" t="s">
        <v>1723</v>
      </c>
      <c r="E35" s="120" t="s">
        <v>1429</v>
      </c>
      <c r="F35" s="121" t="s">
        <v>110</v>
      </c>
      <c r="G35" s="103"/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0</v>
      </c>
      <c r="R35" s="86"/>
      <c r="S35" s="86"/>
      <c r="T35" s="82">
        <f t="shared" si="1"/>
        <v>0</v>
      </c>
      <c r="U35" s="9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0</v>
      </c>
    </row>
    <row r="36" spans="1:34">
      <c r="A36" s="5" t="s">
        <v>31</v>
      </c>
      <c r="B36" s="11">
        <v>29</v>
      </c>
      <c r="C36" s="2">
        <v>21438</v>
      </c>
      <c r="D36" s="2" t="s">
        <v>1724</v>
      </c>
      <c r="E36" s="120" t="s">
        <v>1430</v>
      </c>
      <c r="F36" s="121" t="s">
        <v>110</v>
      </c>
      <c r="G36" s="103"/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0</v>
      </c>
      <c r="R36" s="86"/>
      <c r="S36" s="86"/>
      <c r="T36" s="82">
        <f t="shared" si="1"/>
        <v>0</v>
      </c>
      <c r="U36" s="99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0</v>
      </c>
    </row>
    <row r="37" spans="1:34">
      <c r="A37" s="5" t="s">
        <v>31</v>
      </c>
      <c r="B37" s="11">
        <v>30</v>
      </c>
      <c r="C37" s="2">
        <v>21439</v>
      </c>
      <c r="D37" s="2" t="s">
        <v>1725</v>
      </c>
      <c r="E37" s="120" t="s">
        <v>1431</v>
      </c>
      <c r="F37" s="121" t="s">
        <v>110</v>
      </c>
      <c r="G37" s="103"/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0</v>
      </c>
      <c r="R37" s="86"/>
      <c r="S37" s="86"/>
      <c r="T37" s="82">
        <f t="shared" si="1"/>
        <v>0</v>
      </c>
      <c r="U37" s="9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0</v>
      </c>
    </row>
    <row r="38" spans="1:34">
      <c r="A38" s="5" t="s">
        <v>31</v>
      </c>
      <c r="B38" s="11">
        <v>31</v>
      </c>
      <c r="C38" s="2">
        <v>21440</v>
      </c>
      <c r="D38" s="2" t="s">
        <v>1726</v>
      </c>
      <c r="E38" s="120" t="s">
        <v>1432</v>
      </c>
      <c r="F38" s="121" t="s">
        <v>110</v>
      </c>
      <c r="G38" s="103"/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86"/>
      <c r="S38" s="86"/>
      <c r="T38" s="82">
        <f t="shared" si="1"/>
        <v>0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>
      <c r="A39" s="5" t="s">
        <v>31</v>
      </c>
      <c r="B39" s="11">
        <v>32</v>
      </c>
      <c r="C39" s="2">
        <v>21441</v>
      </c>
      <c r="D39" s="2" t="s">
        <v>1727</v>
      </c>
      <c r="E39" s="120" t="s">
        <v>1433</v>
      </c>
      <c r="F39" s="121" t="s">
        <v>109</v>
      </c>
      <c r="G39" s="103"/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0</v>
      </c>
      <c r="R39" s="86"/>
      <c r="S39" s="86"/>
      <c r="T39" s="82">
        <f t="shared" si="1"/>
        <v>0</v>
      </c>
      <c r="U39" s="9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0</v>
      </c>
    </row>
    <row r="40" spans="1:34">
      <c r="A40" s="5" t="s">
        <v>31</v>
      </c>
      <c r="B40" s="11">
        <v>33</v>
      </c>
      <c r="C40" s="2">
        <v>21442</v>
      </c>
      <c r="D40" s="2" t="s">
        <v>1728</v>
      </c>
      <c r="E40" s="120" t="s">
        <v>1434</v>
      </c>
      <c r="F40" s="121" t="s">
        <v>110</v>
      </c>
      <c r="G40" s="103"/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86"/>
      <c r="S40" s="86"/>
      <c r="T40" s="82">
        <f t="shared" si="1"/>
        <v>0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>
      <c r="A41" s="5" t="s">
        <v>31</v>
      </c>
      <c r="B41" s="11">
        <v>34</v>
      </c>
      <c r="C41" s="68">
        <v>21443</v>
      </c>
      <c r="D41" s="2" t="s">
        <v>1729</v>
      </c>
      <c r="E41" s="120" t="s">
        <v>1435</v>
      </c>
      <c r="F41" s="121" t="s">
        <v>110</v>
      </c>
      <c r="G41" s="103"/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0</v>
      </c>
      <c r="R41" s="86"/>
      <c r="S41" s="86"/>
      <c r="T41" s="82">
        <f t="shared" si="1"/>
        <v>0</v>
      </c>
      <c r="U41" s="9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>
      <c r="A42" s="5" t="s">
        <v>31</v>
      </c>
      <c r="B42" s="11">
        <v>35</v>
      </c>
      <c r="C42" s="2">
        <v>21444</v>
      </c>
      <c r="D42" s="115" t="s">
        <v>1730</v>
      </c>
      <c r="E42" s="120" t="s">
        <v>1436</v>
      </c>
      <c r="F42" s="121" t="s">
        <v>110</v>
      </c>
      <c r="G42" s="103"/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0</v>
      </c>
      <c r="R42" s="86"/>
      <c r="S42" s="86"/>
      <c r="T42" s="82">
        <f t="shared" si="1"/>
        <v>0</v>
      </c>
      <c r="U42" s="9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0</v>
      </c>
    </row>
    <row r="43" spans="1:34">
      <c r="A43" s="5" t="s">
        <v>31</v>
      </c>
      <c r="B43" s="11">
        <v>36</v>
      </c>
      <c r="C43" s="2">
        <v>21445</v>
      </c>
      <c r="D43" s="2" t="s">
        <v>1731</v>
      </c>
      <c r="E43" s="120" t="s">
        <v>1437</v>
      </c>
      <c r="F43" s="121" t="s">
        <v>110</v>
      </c>
      <c r="G43" s="103"/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/>
      <c r="S43" s="86"/>
      <c r="T43" s="82">
        <f t="shared" si="1"/>
        <v>0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>
      <c r="A44" s="5" t="s">
        <v>31</v>
      </c>
      <c r="B44" s="11">
        <v>37</v>
      </c>
      <c r="C44" s="2"/>
      <c r="D44" s="2"/>
      <c r="E44" s="120"/>
      <c r="F44" s="121"/>
      <c r="G44" s="103"/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0</v>
      </c>
      <c r="R44" s="86"/>
      <c r="S44" s="86"/>
      <c r="T44" s="82">
        <f t="shared" si="1"/>
        <v>0</v>
      </c>
      <c r="U44" s="9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0</v>
      </c>
    </row>
    <row r="45" spans="1:34">
      <c r="A45" s="5" t="s">
        <v>31</v>
      </c>
      <c r="B45" s="11">
        <v>38</v>
      </c>
      <c r="C45" s="2"/>
      <c r="D45" s="2"/>
      <c r="E45" s="120"/>
      <c r="F45" s="121"/>
      <c r="G45" s="103"/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0</v>
      </c>
      <c r="R45" s="86"/>
      <c r="S45" s="86"/>
      <c r="T45" s="82">
        <f t="shared" si="1"/>
        <v>0</v>
      </c>
      <c r="U45" s="9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0</v>
      </c>
    </row>
    <row r="46" spans="1:34">
      <c r="A46" s="5" t="s">
        <v>31</v>
      </c>
      <c r="B46" s="11">
        <v>39</v>
      </c>
      <c r="C46" s="2"/>
      <c r="D46" s="2"/>
      <c r="E46" s="120"/>
      <c r="F46" s="121"/>
      <c r="G46" s="103"/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86"/>
      <c r="S46" s="86"/>
      <c r="T46" s="82">
        <f t="shared" si="1"/>
        <v>0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>
      <c r="A47" s="5" t="s">
        <v>31</v>
      </c>
      <c r="B47" s="11">
        <v>40</v>
      </c>
      <c r="C47" s="2"/>
      <c r="D47" s="2"/>
      <c r="E47" s="120"/>
      <c r="F47" s="121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>
      <c r="A48" s="5" t="s">
        <v>32</v>
      </c>
      <c r="B48" s="11">
        <v>41</v>
      </c>
      <c r="C48" s="2">
        <v>21446</v>
      </c>
      <c r="D48" s="2" t="s">
        <v>1732</v>
      </c>
      <c r="E48" s="120" t="s">
        <v>1438</v>
      </c>
      <c r="F48" s="121" t="s">
        <v>109</v>
      </c>
      <c r="G48" s="103"/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86"/>
      <c r="S48" s="86"/>
      <c r="T48" s="82">
        <f t="shared" si="1"/>
        <v>0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>
      <c r="A49" s="5" t="s">
        <v>32</v>
      </c>
      <c r="B49" s="11">
        <v>42</v>
      </c>
      <c r="C49" s="2">
        <v>21447</v>
      </c>
      <c r="D49" s="2" t="s">
        <v>1733</v>
      </c>
      <c r="E49" s="120" t="s">
        <v>1439</v>
      </c>
      <c r="F49" s="121" t="s">
        <v>109</v>
      </c>
      <c r="G49" s="103"/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0</v>
      </c>
      <c r="R49" s="86"/>
      <c r="S49" s="86"/>
      <c r="T49" s="82">
        <f t="shared" si="1"/>
        <v>0</v>
      </c>
      <c r="U49" s="9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>
      <c r="A50" s="5" t="s">
        <v>32</v>
      </c>
      <c r="B50" s="11">
        <v>43</v>
      </c>
      <c r="C50" s="2">
        <v>21448</v>
      </c>
      <c r="D50" s="2" t="s">
        <v>1734</v>
      </c>
      <c r="E50" s="120" t="s">
        <v>1440</v>
      </c>
      <c r="F50" s="121" t="s">
        <v>109</v>
      </c>
      <c r="G50" s="103"/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0</v>
      </c>
      <c r="R50" s="86"/>
      <c r="S50" s="86"/>
      <c r="T50" s="82">
        <f t="shared" si="1"/>
        <v>0</v>
      </c>
      <c r="U50" s="9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>
      <c r="A51" s="5" t="s">
        <v>32</v>
      </c>
      <c r="B51" s="11">
        <v>44</v>
      </c>
      <c r="C51" s="2">
        <v>21449</v>
      </c>
      <c r="D51" s="2" t="s">
        <v>1735</v>
      </c>
      <c r="E51" s="120" t="s">
        <v>1441</v>
      </c>
      <c r="F51" s="121" t="s">
        <v>110</v>
      </c>
      <c r="G51" s="103"/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0</v>
      </c>
      <c r="R51" s="86"/>
      <c r="S51" s="86"/>
      <c r="T51" s="82">
        <f t="shared" si="1"/>
        <v>0</v>
      </c>
      <c r="U51" s="9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>
      <c r="A52" s="5" t="s">
        <v>32</v>
      </c>
      <c r="B52" s="11">
        <v>45</v>
      </c>
      <c r="C52" s="2">
        <v>21450</v>
      </c>
      <c r="D52" s="2" t="s">
        <v>1736</v>
      </c>
      <c r="E52" s="120" t="s">
        <v>1442</v>
      </c>
      <c r="F52" s="121" t="s">
        <v>110</v>
      </c>
      <c r="G52" s="103"/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0</v>
      </c>
      <c r="R52" s="86"/>
      <c r="S52" s="86"/>
      <c r="T52" s="82">
        <f t="shared" si="1"/>
        <v>0</v>
      </c>
      <c r="U52" s="9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>
      <c r="A53" s="5" t="s">
        <v>32</v>
      </c>
      <c r="B53" s="11">
        <v>46</v>
      </c>
      <c r="C53" s="2">
        <v>21451</v>
      </c>
      <c r="D53" s="2" t="s">
        <v>1737</v>
      </c>
      <c r="E53" s="120" t="s">
        <v>1443</v>
      </c>
      <c r="F53" s="121" t="s">
        <v>110</v>
      </c>
      <c r="G53" s="103"/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0</v>
      </c>
      <c r="R53" s="86"/>
      <c r="S53" s="86"/>
      <c r="T53" s="82">
        <f t="shared" si="1"/>
        <v>0</v>
      </c>
      <c r="U53" s="9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0</v>
      </c>
    </row>
    <row r="54" spans="1:34">
      <c r="A54" s="5" t="s">
        <v>32</v>
      </c>
      <c r="B54" s="11">
        <v>47</v>
      </c>
      <c r="C54" s="2">
        <v>21452</v>
      </c>
      <c r="D54" s="2" t="s">
        <v>1738</v>
      </c>
      <c r="E54" s="120" t="s">
        <v>1444</v>
      </c>
      <c r="F54" s="121" t="s">
        <v>109</v>
      </c>
      <c r="G54" s="103"/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/>
      <c r="S54" s="86"/>
      <c r="T54" s="82">
        <f t="shared" si="1"/>
        <v>0</v>
      </c>
      <c r="U54" s="9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>
      <c r="A55" s="5" t="s">
        <v>32</v>
      </c>
      <c r="B55" s="11">
        <v>48</v>
      </c>
      <c r="C55" s="2">
        <v>21453</v>
      </c>
      <c r="D55" s="2" t="s">
        <v>1739</v>
      </c>
      <c r="E55" s="120" t="s">
        <v>1445</v>
      </c>
      <c r="F55" s="121" t="s">
        <v>110</v>
      </c>
      <c r="G55" s="103"/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0</v>
      </c>
      <c r="R55" s="86"/>
      <c r="S55" s="86"/>
      <c r="T55" s="82">
        <f t="shared" si="1"/>
        <v>0</v>
      </c>
      <c r="U55" s="99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0</v>
      </c>
    </row>
    <row r="56" spans="1:34">
      <c r="A56" s="5" t="s">
        <v>32</v>
      </c>
      <c r="B56" s="11">
        <v>49</v>
      </c>
      <c r="C56" s="2">
        <v>21454</v>
      </c>
      <c r="D56" s="2" t="s">
        <v>1740</v>
      </c>
      <c r="E56" s="120" t="s">
        <v>1446</v>
      </c>
      <c r="F56" s="121" t="s">
        <v>110</v>
      </c>
      <c r="G56" s="103"/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0</v>
      </c>
      <c r="R56" s="86"/>
      <c r="S56" s="86"/>
      <c r="T56" s="82">
        <f t="shared" si="1"/>
        <v>0</v>
      </c>
      <c r="U56" s="9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>
      <c r="A57" s="5" t="s">
        <v>32</v>
      </c>
      <c r="B57" s="11">
        <v>50</v>
      </c>
      <c r="C57" s="2">
        <v>21455</v>
      </c>
      <c r="D57" s="2" t="s">
        <v>1741</v>
      </c>
      <c r="E57" s="120" t="s">
        <v>1447</v>
      </c>
      <c r="F57" s="121" t="s">
        <v>110</v>
      </c>
      <c r="G57" s="103"/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86"/>
      <c r="S57" s="86"/>
      <c r="T57" s="82">
        <f t="shared" si="1"/>
        <v>0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>
      <c r="A58" s="5" t="s">
        <v>32</v>
      </c>
      <c r="B58" s="11">
        <v>51</v>
      </c>
      <c r="C58" s="2">
        <v>21456</v>
      </c>
      <c r="D58" s="2" t="s">
        <v>1742</v>
      </c>
      <c r="E58" s="120" t="s">
        <v>1448</v>
      </c>
      <c r="F58" s="121" t="s">
        <v>110</v>
      </c>
      <c r="G58" s="103"/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0</v>
      </c>
      <c r="R58" s="86"/>
      <c r="S58" s="86"/>
      <c r="T58" s="82">
        <f t="shared" si="1"/>
        <v>0</v>
      </c>
      <c r="U58" s="9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0</v>
      </c>
    </row>
    <row r="59" spans="1:34">
      <c r="A59" s="5" t="s">
        <v>32</v>
      </c>
      <c r="B59" s="11">
        <v>52</v>
      </c>
      <c r="C59" s="2">
        <v>21457</v>
      </c>
      <c r="D59" s="2" t="s">
        <v>1743</v>
      </c>
      <c r="E59" s="120" t="s">
        <v>1449</v>
      </c>
      <c r="F59" s="121" t="s">
        <v>110</v>
      </c>
      <c r="G59" s="103"/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0</v>
      </c>
      <c r="R59" s="86"/>
      <c r="S59" s="86"/>
      <c r="T59" s="82">
        <f t="shared" si="1"/>
        <v>0</v>
      </c>
      <c r="U59" s="9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0</v>
      </c>
    </row>
    <row r="60" spans="1:34">
      <c r="A60" s="5" t="s">
        <v>32</v>
      </c>
      <c r="B60" s="11">
        <v>53</v>
      </c>
      <c r="C60" s="2">
        <v>21458</v>
      </c>
      <c r="D60" s="2" t="s">
        <v>1744</v>
      </c>
      <c r="E60" s="120" t="s">
        <v>1450</v>
      </c>
      <c r="F60" s="121" t="s">
        <v>109</v>
      </c>
      <c r="G60" s="103"/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86"/>
      <c r="S60" s="86"/>
      <c r="T60" s="82">
        <f t="shared" si="1"/>
        <v>0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>
      <c r="A61" s="5" t="s">
        <v>32</v>
      </c>
      <c r="B61" s="11">
        <v>54</v>
      </c>
      <c r="C61" s="2">
        <v>21459</v>
      </c>
      <c r="D61" s="2" t="s">
        <v>1745</v>
      </c>
      <c r="E61" s="120" t="s">
        <v>1451</v>
      </c>
      <c r="F61" s="121" t="s">
        <v>110</v>
      </c>
      <c r="G61" s="103"/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0</v>
      </c>
      <c r="R61" s="86"/>
      <c r="S61" s="86"/>
      <c r="T61" s="82">
        <f t="shared" si="1"/>
        <v>0</v>
      </c>
      <c r="U61" s="99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0</v>
      </c>
    </row>
    <row r="62" spans="1:34">
      <c r="A62" s="5" t="s">
        <v>32</v>
      </c>
      <c r="B62" s="11">
        <v>55</v>
      </c>
      <c r="C62" s="2">
        <v>21460</v>
      </c>
      <c r="D62" s="2" t="s">
        <v>1746</v>
      </c>
      <c r="E62" s="120" t="s">
        <v>1452</v>
      </c>
      <c r="F62" s="121" t="s">
        <v>109</v>
      </c>
      <c r="G62" s="103"/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0</v>
      </c>
      <c r="R62" s="86"/>
      <c r="S62" s="86"/>
      <c r="T62" s="82">
        <f t="shared" si="1"/>
        <v>0</v>
      </c>
      <c r="U62" s="99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0</v>
      </c>
    </row>
    <row r="63" spans="1:34">
      <c r="A63" s="5" t="s">
        <v>32</v>
      </c>
      <c r="B63" s="11">
        <v>56</v>
      </c>
      <c r="C63" s="2">
        <v>21461</v>
      </c>
      <c r="D63" s="2" t="s">
        <v>1747</v>
      </c>
      <c r="E63" s="120" t="s">
        <v>1453</v>
      </c>
      <c r="F63" s="121" t="s">
        <v>109</v>
      </c>
      <c r="G63" s="103"/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/>
      <c r="S63" s="86"/>
      <c r="T63" s="82">
        <f t="shared" si="1"/>
        <v>0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>
      <c r="A64" s="5" t="s">
        <v>32</v>
      </c>
      <c r="B64" s="11">
        <v>57</v>
      </c>
      <c r="C64" s="2">
        <v>21462</v>
      </c>
      <c r="D64" s="2" t="s">
        <v>1748</v>
      </c>
      <c r="E64" s="120" t="s">
        <v>1454</v>
      </c>
      <c r="F64" s="121" t="s">
        <v>110</v>
      </c>
      <c r="G64" s="103"/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0</v>
      </c>
      <c r="R64" s="86"/>
      <c r="S64" s="86"/>
      <c r="T64" s="82">
        <f t="shared" si="1"/>
        <v>0</v>
      </c>
      <c r="U64" s="9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0</v>
      </c>
    </row>
    <row r="65" spans="1:34">
      <c r="A65" s="5" t="s">
        <v>32</v>
      </c>
      <c r="B65" s="11">
        <v>58</v>
      </c>
      <c r="C65" s="2">
        <v>21463</v>
      </c>
      <c r="D65" s="2" t="s">
        <v>1749</v>
      </c>
      <c r="E65" s="120" t="s">
        <v>1455</v>
      </c>
      <c r="F65" s="121" t="s">
        <v>110</v>
      </c>
      <c r="G65" s="103"/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0</v>
      </c>
      <c r="R65" s="86"/>
      <c r="S65" s="86"/>
      <c r="T65" s="82">
        <f t="shared" si="1"/>
        <v>0</v>
      </c>
      <c r="U65" s="9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>
      <c r="A66" s="5" t="s">
        <v>32</v>
      </c>
      <c r="B66" s="11">
        <v>59</v>
      </c>
      <c r="C66" s="2">
        <v>21464</v>
      </c>
      <c r="D66" s="2" t="s">
        <v>1750</v>
      </c>
      <c r="E66" s="120" t="s">
        <v>1456</v>
      </c>
      <c r="F66" s="121" t="s">
        <v>109</v>
      </c>
      <c r="G66" s="103"/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0</v>
      </c>
      <c r="R66" s="86"/>
      <c r="S66" s="86"/>
      <c r="T66" s="82">
        <f t="shared" si="1"/>
        <v>0</v>
      </c>
      <c r="U66" s="99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0</v>
      </c>
    </row>
    <row r="67" spans="1:34">
      <c r="A67" s="5" t="s">
        <v>32</v>
      </c>
      <c r="B67" s="11">
        <v>60</v>
      </c>
      <c r="C67" s="2">
        <v>21465</v>
      </c>
      <c r="D67" s="2" t="s">
        <v>1751</v>
      </c>
      <c r="E67" s="120" t="s">
        <v>1457</v>
      </c>
      <c r="F67" s="121" t="s">
        <v>109</v>
      </c>
      <c r="G67" s="103"/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0</v>
      </c>
      <c r="R67" s="86"/>
      <c r="S67" s="86"/>
      <c r="T67" s="82">
        <f t="shared" si="1"/>
        <v>0</v>
      </c>
      <c r="U67" s="9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>
      <c r="A68" s="5" t="s">
        <v>32</v>
      </c>
      <c r="B68" s="11">
        <v>61</v>
      </c>
      <c r="C68" s="2">
        <v>21466</v>
      </c>
      <c r="D68" s="2" t="s">
        <v>1752</v>
      </c>
      <c r="E68" s="120" t="s">
        <v>1458</v>
      </c>
      <c r="F68" s="121" t="s">
        <v>110</v>
      </c>
      <c r="G68" s="103"/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/>
      <c r="S68" s="86"/>
      <c r="T68" s="82">
        <f t="shared" si="1"/>
        <v>0</v>
      </c>
      <c r="U68" s="9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>
      <c r="A69" s="5" t="s">
        <v>32</v>
      </c>
      <c r="B69" s="11">
        <v>62</v>
      </c>
      <c r="C69" s="68">
        <v>21467</v>
      </c>
      <c r="D69" s="115" t="s">
        <v>1753</v>
      </c>
      <c r="E69" s="120" t="s">
        <v>1459</v>
      </c>
      <c r="F69" s="121" t="s">
        <v>109</v>
      </c>
      <c r="G69" s="103"/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86"/>
      <c r="S69" s="86"/>
      <c r="T69" s="82">
        <f t="shared" si="1"/>
        <v>0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>
      <c r="A70" s="5" t="s">
        <v>32</v>
      </c>
      <c r="B70" s="11">
        <v>63</v>
      </c>
      <c r="C70" s="2">
        <v>21468</v>
      </c>
      <c r="D70" s="2" t="s">
        <v>1754</v>
      </c>
      <c r="E70" s="120" t="s">
        <v>1460</v>
      </c>
      <c r="F70" s="121" t="s">
        <v>109</v>
      </c>
      <c r="G70" s="103"/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0</v>
      </c>
      <c r="R70" s="86"/>
      <c r="S70" s="86"/>
      <c r="T70" s="82">
        <f t="shared" si="1"/>
        <v>0</v>
      </c>
      <c r="U70" s="9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0</v>
      </c>
    </row>
    <row r="71" spans="1:34">
      <c r="A71" s="5" t="s">
        <v>32</v>
      </c>
      <c r="B71" s="11">
        <v>64</v>
      </c>
      <c r="C71" s="2">
        <v>21469</v>
      </c>
      <c r="D71" s="2" t="s">
        <v>1755</v>
      </c>
      <c r="E71" s="120" t="s">
        <v>1461</v>
      </c>
      <c r="F71" s="121" t="s">
        <v>109</v>
      </c>
      <c r="G71" s="103"/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0</v>
      </c>
      <c r="R71" s="86"/>
      <c r="S71" s="86"/>
      <c r="T71" s="82">
        <f t="shared" si="1"/>
        <v>0</v>
      </c>
      <c r="U71" s="9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0</v>
      </c>
    </row>
    <row r="72" spans="1:34">
      <c r="A72" s="5" t="s">
        <v>32</v>
      </c>
      <c r="B72" s="11">
        <v>65</v>
      </c>
      <c r="C72" s="2">
        <v>21470</v>
      </c>
      <c r="D72" s="2" t="s">
        <v>1756</v>
      </c>
      <c r="E72" s="120" t="s">
        <v>1462</v>
      </c>
      <c r="F72" s="121" t="s">
        <v>109</v>
      </c>
      <c r="G72" s="103"/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0</v>
      </c>
      <c r="R72" s="86"/>
      <c r="S72" s="86"/>
      <c r="T72" s="82">
        <f t="shared" si="1"/>
        <v>0</v>
      </c>
      <c r="U72" s="9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>
      <c r="A73" s="5" t="s">
        <v>32</v>
      </c>
      <c r="B73" s="11">
        <v>66</v>
      </c>
      <c r="C73" s="2">
        <v>21471</v>
      </c>
      <c r="D73" s="2" t="s">
        <v>1757</v>
      </c>
      <c r="E73" s="120" t="s">
        <v>1463</v>
      </c>
      <c r="F73" s="121" t="s">
        <v>110</v>
      </c>
      <c r="G73" s="103"/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0</v>
      </c>
      <c r="R73" s="86"/>
      <c r="S73" s="86"/>
      <c r="T73" s="82">
        <f t="shared" ref="T73:T136" si="4">ROUND((Q73*$L$2+R73*$L$3+S73*$L$4)/SUM($L$2:$L$4),0)</f>
        <v>0</v>
      </c>
      <c r="U73" s="9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0</v>
      </c>
    </row>
    <row r="74" spans="1:34">
      <c r="A74" s="5" t="s">
        <v>32</v>
      </c>
      <c r="B74" s="11">
        <v>67</v>
      </c>
      <c r="C74" s="2">
        <v>21472</v>
      </c>
      <c r="D74" s="2" t="s">
        <v>1758</v>
      </c>
      <c r="E74" s="120" t="s">
        <v>1464</v>
      </c>
      <c r="F74" s="121" t="s">
        <v>110</v>
      </c>
      <c r="G74" s="103"/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0</v>
      </c>
      <c r="R74" s="86"/>
      <c r="S74" s="86"/>
      <c r="T74" s="82">
        <f t="shared" si="4"/>
        <v>0</v>
      </c>
      <c r="U74" s="9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>
      <c r="A75" s="5" t="s">
        <v>32</v>
      </c>
      <c r="B75" s="11">
        <v>68</v>
      </c>
      <c r="C75" s="2">
        <v>21473</v>
      </c>
      <c r="D75" s="2" t="s">
        <v>1759</v>
      </c>
      <c r="E75" s="120" t="s">
        <v>1465</v>
      </c>
      <c r="F75" s="121" t="s">
        <v>109</v>
      </c>
      <c r="G75" s="103"/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86"/>
      <c r="S75" s="86"/>
      <c r="T75" s="82">
        <f t="shared" si="4"/>
        <v>0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>
      <c r="A76" s="5" t="s">
        <v>32</v>
      </c>
      <c r="B76" s="11">
        <v>69</v>
      </c>
      <c r="C76" s="2">
        <v>21474</v>
      </c>
      <c r="D76" s="2" t="s">
        <v>1760</v>
      </c>
      <c r="E76" s="120" t="s">
        <v>1466</v>
      </c>
      <c r="F76" s="121" t="s">
        <v>110</v>
      </c>
      <c r="G76" s="103"/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86"/>
      <c r="S76" s="86"/>
      <c r="T76" s="82">
        <f t="shared" si="4"/>
        <v>0</v>
      </c>
      <c r="U76" s="99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>
      <c r="A77" s="5" t="s">
        <v>32</v>
      </c>
      <c r="B77" s="11">
        <v>70</v>
      </c>
      <c r="C77" s="2">
        <v>21475</v>
      </c>
      <c r="D77" s="2" t="s">
        <v>1761</v>
      </c>
      <c r="E77" s="120" t="s">
        <v>1467</v>
      </c>
      <c r="F77" s="121" t="s">
        <v>110</v>
      </c>
      <c r="G77" s="103"/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86"/>
      <c r="S77" s="86"/>
      <c r="T77" s="82">
        <f t="shared" si="4"/>
        <v>0</v>
      </c>
      <c r="U77" s="99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>
      <c r="A78" s="5" t="s">
        <v>32</v>
      </c>
      <c r="B78" s="11">
        <v>71</v>
      </c>
      <c r="C78" s="2">
        <v>21476</v>
      </c>
      <c r="D78" s="2" t="s">
        <v>1762</v>
      </c>
      <c r="E78" s="120" t="s">
        <v>1468</v>
      </c>
      <c r="F78" s="121" t="s">
        <v>109</v>
      </c>
      <c r="G78" s="103"/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0</v>
      </c>
      <c r="R78" s="86"/>
      <c r="S78" s="86"/>
      <c r="T78" s="82">
        <f t="shared" si="4"/>
        <v>0</v>
      </c>
      <c r="U78" s="99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0</v>
      </c>
    </row>
    <row r="79" spans="1:34">
      <c r="A79" s="5" t="s">
        <v>32</v>
      </c>
      <c r="B79" s="11">
        <v>72</v>
      </c>
      <c r="C79" s="2">
        <v>21477</v>
      </c>
      <c r="D79" s="2" t="s">
        <v>1763</v>
      </c>
      <c r="E79" s="120" t="s">
        <v>1469</v>
      </c>
      <c r="F79" s="121" t="s">
        <v>110</v>
      </c>
      <c r="G79" s="103"/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0</v>
      </c>
      <c r="R79" s="86"/>
      <c r="S79" s="86"/>
      <c r="T79" s="82">
        <f t="shared" si="4"/>
        <v>0</v>
      </c>
      <c r="U79" s="99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0</v>
      </c>
    </row>
    <row r="80" spans="1:34">
      <c r="A80" s="5" t="s">
        <v>32</v>
      </c>
      <c r="B80" s="11">
        <v>73</v>
      </c>
      <c r="C80" s="2">
        <v>21478</v>
      </c>
      <c r="D80" s="2" t="s">
        <v>1764</v>
      </c>
      <c r="E80" s="120" t="s">
        <v>1470</v>
      </c>
      <c r="F80" s="121" t="s">
        <v>110</v>
      </c>
      <c r="G80" s="103"/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0</v>
      </c>
      <c r="R80" s="86"/>
      <c r="S80" s="86"/>
      <c r="T80" s="82">
        <f t="shared" si="4"/>
        <v>0</v>
      </c>
      <c r="U80" s="99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0</v>
      </c>
    </row>
    <row r="81" spans="1:34">
      <c r="A81" s="5" t="s">
        <v>32</v>
      </c>
      <c r="B81" s="11">
        <v>74</v>
      </c>
      <c r="C81" s="2">
        <v>21479</v>
      </c>
      <c r="D81" s="2" t="s">
        <v>1765</v>
      </c>
      <c r="E81" s="120" t="s">
        <v>1471</v>
      </c>
      <c r="F81" s="121" t="s">
        <v>110</v>
      </c>
      <c r="G81" s="103"/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0</v>
      </c>
      <c r="R81" s="86"/>
      <c r="S81" s="86"/>
      <c r="T81" s="82">
        <f t="shared" si="4"/>
        <v>0</v>
      </c>
      <c r="U81" s="99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0</v>
      </c>
    </row>
    <row r="82" spans="1:34">
      <c r="A82" s="5" t="s">
        <v>32</v>
      </c>
      <c r="B82" s="11">
        <v>75</v>
      </c>
      <c r="C82" s="2">
        <v>21480</v>
      </c>
      <c r="D82" s="2" t="s">
        <v>1766</v>
      </c>
      <c r="E82" s="120" t="s">
        <v>1472</v>
      </c>
      <c r="F82" s="121" t="s">
        <v>109</v>
      </c>
      <c r="G82" s="103"/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0</v>
      </c>
      <c r="R82" s="86"/>
      <c r="S82" s="86"/>
      <c r="T82" s="82">
        <f t="shared" si="4"/>
        <v>0</v>
      </c>
      <c r="U82" s="9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>
      <c r="A83" s="5" t="s">
        <v>32</v>
      </c>
      <c r="B83" s="11">
        <v>76</v>
      </c>
      <c r="C83" s="2">
        <v>21481</v>
      </c>
      <c r="D83" s="2" t="s">
        <v>1767</v>
      </c>
      <c r="E83" s="120" t="s">
        <v>1473</v>
      </c>
      <c r="F83" s="121" t="s">
        <v>109</v>
      </c>
      <c r="G83" s="103"/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0</v>
      </c>
      <c r="R83" s="86"/>
      <c r="S83" s="86"/>
      <c r="T83" s="82">
        <f t="shared" si="4"/>
        <v>0</v>
      </c>
      <c r="U83" s="99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>
      <c r="A84" s="5" t="s">
        <v>32</v>
      </c>
      <c r="B84" s="11">
        <v>77</v>
      </c>
      <c r="C84" s="2"/>
      <c r="D84" s="2"/>
      <c r="E84" s="120"/>
      <c r="F84" s="121"/>
      <c r="G84" s="103"/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0</v>
      </c>
      <c r="R84" s="86"/>
      <c r="S84" s="86"/>
      <c r="T84" s="82">
        <f t="shared" si="4"/>
        <v>0</v>
      </c>
      <c r="U84" s="99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0</v>
      </c>
    </row>
    <row r="85" spans="1:34">
      <c r="A85" s="5" t="s">
        <v>32</v>
      </c>
      <c r="B85" s="11">
        <v>78</v>
      </c>
      <c r="C85" s="2"/>
      <c r="D85" s="2"/>
      <c r="E85" s="120"/>
      <c r="F85" s="121"/>
      <c r="G85" s="103"/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0</v>
      </c>
      <c r="R85" s="86"/>
      <c r="S85" s="86"/>
      <c r="T85" s="82">
        <f t="shared" si="4"/>
        <v>0</v>
      </c>
      <c r="U85" s="9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0</v>
      </c>
    </row>
    <row r="86" spans="1:34">
      <c r="A86" s="5" t="s">
        <v>32</v>
      </c>
      <c r="B86" s="11">
        <v>79</v>
      </c>
      <c r="C86" s="2"/>
      <c r="D86" s="2"/>
      <c r="E86" s="120"/>
      <c r="F86" s="121"/>
      <c r="G86" s="103"/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0</v>
      </c>
      <c r="R86" s="86"/>
      <c r="S86" s="86"/>
      <c r="T86" s="82">
        <f t="shared" si="4"/>
        <v>0</v>
      </c>
      <c r="U86" s="9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0</v>
      </c>
    </row>
    <row r="87" spans="1:34">
      <c r="A87" s="5" t="s">
        <v>32</v>
      </c>
      <c r="B87" s="11">
        <v>80</v>
      </c>
      <c r="C87" s="2"/>
      <c r="D87" s="2"/>
      <c r="E87" s="120"/>
      <c r="F87" s="121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>
      <c r="A88" s="5" t="s">
        <v>33</v>
      </c>
      <c r="B88" s="11">
        <v>81</v>
      </c>
      <c r="C88" s="2">
        <v>21482</v>
      </c>
      <c r="D88" s="2" t="s">
        <v>1768</v>
      </c>
      <c r="E88" s="120" t="s">
        <v>1474</v>
      </c>
      <c r="F88" s="121" t="s">
        <v>110</v>
      </c>
      <c r="G88" s="103"/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0</v>
      </c>
      <c r="R88" s="86"/>
      <c r="S88" s="86"/>
      <c r="T88" s="82">
        <f t="shared" si="4"/>
        <v>0</v>
      </c>
      <c r="U88" s="99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0</v>
      </c>
    </row>
    <row r="89" spans="1:34">
      <c r="A89" s="5" t="s">
        <v>33</v>
      </c>
      <c r="B89" s="11">
        <v>82</v>
      </c>
      <c r="C89" s="2">
        <v>21483</v>
      </c>
      <c r="D89" s="2" t="s">
        <v>1769</v>
      </c>
      <c r="E89" s="120" t="s">
        <v>1475</v>
      </c>
      <c r="F89" s="121" t="s">
        <v>109</v>
      </c>
      <c r="G89" s="103"/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0</v>
      </c>
      <c r="R89" s="86"/>
      <c r="S89" s="86"/>
      <c r="T89" s="82">
        <f t="shared" si="4"/>
        <v>0</v>
      </c>
      <c r="U89" s="9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>
      <c r="A90" s="5" t="s">
        <v>33</v>
      </c>
      <c r="B90" s="11">
        <v>83</v>
      </c>
      <c r="C90" s="2">
        <v>21484</v>
      </c>
      <c r="D90" s="2" t="s">
        <v>1770</v>
      </c>
      <c r="E90" s="120" t="s">
        <v>1476</v>
      </c>
      <c r="F90" s="121" t="s">
        <v>110</v>
      </c>
      <c r="G90" s="103"/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0</v>
      </c>
      <c r="R90" s="86"/>
      <c r="S90" s="86"/>
      <c r="T90" s="82">
        <f t="shared" si="4"/>
        <v>0</v>
      </c>
      <c r="U90" s="9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>
      <c r="A91" s="5" t="s">
        <v>33</v>
      </c>
      <c r="B91" s="11">
        <v>84</v>
      </c>
      <c r="C91" s="2">
        <v>21485</v>
      </c>
      <c r="D91" s="2" t="s">
        <v>1771</v>
      </c>
      <c r="E91" s="120" t="s">
        <v>1477</v>
      </c>
      <c r="F91" s="121" t="s">
        <v>109</v>
      </c>
      <c r="G91" s="103"/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0</v>
      </c>
      <c r="R91" s="86"/>
      <c r="S91" s="86"/>
      <c r="T91" s="82">
        <f t="shared" si="4"/>
        <v>0</v>
      </c>
      <c r="U91" s="9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0</v>
      </c>
    </row>
    <row r="92" spans="1:34">
      <c r="A92" s="5" t="s">
        <v>33</v>
      </c>
      <c r="B92" s="11">
        <v>85</v>
      </c>
      <c r="C92" s="2">
        <v>21486</v>
      </c>
      <c r="D92" s="2" t="s">
        <v>1772</v>
      </c>
      <c r="E92" s="120" t="s">
        <v>1478</v>
      </c>
      <c r="F92" s="121" t="s">
        <v>109</v>
      </c>
      <c r="G92" s="103"/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/>
      <c r="S92" s="86"/>
      <c r="T92" s="82">
        <f t="shared" si="4"/>
        <v>0</v>
      </c>
      <c r="U92" s="9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>
      <c r="A93" s="5" t="s">
        <v>33</v>
      </c>
      <c r="B93" s="11">
        <v>86</v>
      </c>
      <c r="C93" s="2">
        <v>21487</v>
      </c>
      <c r="D93" s="2" t="s">
        <v>1773</v>
      </c>
      <c r="E93" s="120" t="s">
        <v>1479</v>
      </c>
      <c r="F93" s="121" t="s">
        <v>110</v>
      </c>
      <c r="G93" s="103"/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0</v>
      </c>
      <c r="R93" s="86"/>
      <c r="S93" s="86"/>
      <c r="T93" s="82">
        <f t="shared" si="4"/>
        <v>0</v>
      </c>
      <c r="U93" s="99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>
      <c r="A94" s="5" t="s">
        <v>33</v>
      </c>
      <c r="B94" s="11">
        <v>87</v>
      </c>
      <c r="C94" s="2">
        <v>21488</v>
      </c>
      <c r="D94" s="2" t="s">
        <v>1774</v>
      </c>
      <c r="E94" s="120" t="s">
        <v>1480</v>
      </c>
      <c r="F94" s="121" t="s">
        <v>109</v>
      </c>
      <c r="G94" s="103"/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0</v>
      </c>
      <c r="R94" s="86"/>
      <c r="S94" s="86"/>
      <c r="T94" s="82">
        <f t="shared" si="4"/>
        <v>0</v>
      </c>
      <c r="U94" s="99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0</v>
      </c>
    </row>
    <row r="95" spans="1:34">
      <c r="A95" s="5" t="s">
        <v>33</v>
      </c>
      <c r="B95" s="11">
        <v>88</v>
      </c>
      <c r="C95" s="2">
        <v>21489</v>
      </c>
      <c r="D95" s="2" t="s">
        <v>1775</v>
      </c>
      <c r="E95" s="120" t="s">
        <v>1481</v>
      </c>
      <c r="F95" s="121" t="s">
        <v>109</v>
      </c>
      <c r="G95" s="103"/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0</v>
      </c>
      <c r="R95" s="86"/>
      <c r="S95" s="86"/>
      <c r="T95" s="82">
        <f t="shared" si="4"/>
        <v>0</v>
      </c>
      <c r="U95" s="9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0</v>
      </c>
    </row>
    <row r="96" spans="1:34">
      <c r="A96" s="5" t="s">
        <v>33</v>
      </c>
      <c r="B96" s="11">
        <v>89</v>
      </c>
      <c r="C96" s="2">
        <v>21490</v>
      </c>
      <c r="D96" s="2" t="s">
        <v>1775</v>
      </c>
      <c r="E96" s="120" t="s">
        <v>1482</v>
      </c>
      <c r="F96" s="121" t="s">
        <v>110</v>
      </c>
      <c r="G96" s="103"/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/>
      <c r="S96" s="86"/>
      <c r="T96" s="82">
        <f t="shared" si="4"/>
        <v>0</v>
      </c>
      <c r="U96" s="9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>
      <c r="A97" s="5" t="s">
        <v>33</v>
      </c>
      <c r="B97" s="11">
        <v>90</v>
      </c>
      <c r="C97" s="2">
        <v>21491</v>
      </c>
      <c r="D97" s="2" t="s">
        <v>1776</v>
      </c>
      <c r="E97" s="120" t="s">
        <v>1483</v>
      </c>
      <c r="F97" s="121" t="s">
        <v>110</v>
      </c>
      <c r="G97" s="103"/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/>
      <c r="S97" s="86"/>
      <c r="T97" s="82">
        <f t="shared" si="4"/>
        <v>0</v>
      </c>
      <c r="U97" s="99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>
      <c r="A98" s="5" t="s">
        <v>33</v>
      </c>
      <c r="B98" s="11">
        <v>91</v>
      </c>
      <c r="C98" s="2">
        <v>21492</v>
      </c>
      <c r="D98" s="2" t="s">
        <v>1777</v>
      </c>
      <c r="E98" s="120" t="s">
        <v>1484</v>
      </c>
      <c r="F98" s="121" t="s">
        <v>109</v>
      </c>
      <c r="G98" s="103"/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0</v>
      </c>
      <c r="R98" s="86"/>
      <c r="S98" s="86"/>
      <c r="T98" s="82">
        <f t="shared" si="4"/>
        <v>0</v>
      </c>
      <c r="U98" s="99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0</v>
      </c>
    </row>
    <row r="99" spans="1:34">
      <c r="A99" s="5" t="s">
        <v>33</v>
      </c>
      <c r="B99" s="11">
        <v>92</v>
      </c>
      <c r="C99" s="2">
        <v>21493</v>
      </c>
      <c r="D99" s="2" t="s">
        <v>1778</v>
      </c>
      <c r="E99" s="120" t="s">
        <v>1485</v>
      </c>
      <c r="F99" s="121" t="s">
        <v>110</v>
      </c>
      <c r="G99" s="103"/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0</v>
      </c>
      <c r="R99" s="86"/>
      <c r="S99" s="86"/>
      <c r="T99" s="82">
        <f t="shared" si="4"/>
        <v>0</v>
      </c>
      <c r="U99" s="9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>
      <c r="A100" s="5" t="s">
        <v>33</v>
      </c>
      <c r="B100" s="11">
        <v>93</v>
      </c>
      <c r="C100" s="2">
        <v>21494</v>
      </c>
      <c r="D100" s="2" t="s">
        <v>1779</v>
      </c>
      <c r="E100" s="120" t="s">
        <v>1486</v>
      </c>
      <c r="F100" s="121" t="s">
        <v>110</v>
      </c>
      <c r="G100" s="103"/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86"/>
      <c r="S100" s="86"/>
      <c r="T100" s="82">
        <f t="shared" si="4"/>
        <v>0</v>
      </c>
      <c r="U100" s="9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>
      <c r="A101" s="5" t="s">
        <v>33</v>
      </c>
      <c r="B101" s="11">
        <v>94</v>
      </c>
      <c r="C101" s="2">
        <v>21495</v>
      </c>
      <c r="D101" s="2" t="s">
        <v>1780</v>
      </c>
      <c r="E101" s="120" t="s">
        <v>1487</v>
      </c>
      <c r="F101" s="121" t="s">
        <v>110</v>
      </c>
      <c r="G101" s="103"/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0</v>
      </c>
      <c r="R101" s="86"/>
      <c r="S101" s="86"/>
      <c r="T101" s="82">
        <f t="shared" si="4"/>
        <v>0</v>
      </c>
      <c r="U101" s="99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0</v>
      </c>
    </row>
    <row r="102" spans="1:34">
      <c r="A102" s="5" t="s">
        <v>33</v>
      </c>
      <c r="B102" s="11">
        <v>95</v>
      </c>
      <c r="C102" s="2">
        <v>21496</v>
      </c>
      <c r="D102" s="2" t="s">
        <v>1781</v>
      </c>
      <c r="E102" s="120" t="s">
        <v>1488</v>
      </c>
      <c r="F102" s="121" t="s">
        <v>110</v>
      </c>
      <c r="G102" s="103"/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0</v>
      </c>
      <c r="R102" s="86"/>
      <c r="S102" s="86"/>
      <c r="T102" s="82">
        <f t="shared" si="4"/>
        <v>0</v>
      </c>
      <c r="U102" s="9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0</v>
      </c>
    </row>
    <row r="103" spans="1:34">
      <c r="A103" s="5" t="s">
        <v>33</v>
      </c>
      <c r="B103" s="11">
        <v>96</v>
      </c>
      <c r="C103" s="2">
        <v>21497</v>
      </c>
      <c r="D103" s="2" t="s">
        <v>1782</v>
      </c>
      <c r="E103" s="120" t="s">
        <v>1489</v>
      </c>
      <c r="F103" s="121" t="s">
        <v>109</v>
      </c>
      <c r="G103" s="103"/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86"/>
      <c r="S103" s="86"/>
      <c r="T103" s="82">
        <f t="shared" si="4"/>
        <v>0</v>
      </c>
      <c r="U103" s="9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>
      <c r="A104" s="5" t="s">
        <v>33</v>
      </c>
      <c r="B104" s="11">
        <v>97</v>
      </c>
      <c r="C104" s="2">
        <v>21498</v>
      </c>
      <c r="D104" s="2" t="s">
        <v>1783</v>
      </c>
      <c r="E104" s="120" t="s">
        <v>1490</v>
      </c>
      <c r="F104" s="121" t="s">
        <v>109</v>
      </c>
      <c r="G104" s="103"/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0</v>
      </c>
      <c r="R104" s="86"/>
      <c r="S104" s="86"/>
      <c r="T104" s="82">
        <f t="shared" si="4"/>
        <v>0</v>
      </c>
      <c r="U104" s="9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>
      <c r="A105" s="5" t="s">
        <v>33</v>
      </c>
      <c r="B105" s="11">
        <v>98</v>
      </c>
      <c r="C105" s="2">
        <v>21499</v>
      </c>
      <c r="D105" s="2" t="s">
        <v>1784</v>
      </c>
      <c r="E105" s="120" t="s">
        <v>1491</v>
      </c>
      <c r="F105" s="121" t="s">
        <v>109</v>
      </c>
      <c r="G105" s="103"/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86"/>
      <c r="S105" s="86"/>
      <c r="T105" s="82">
        <f t="shared" si="4"/>
        <v>0</v>
      </c>
      <c r="U105" s="99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>
      <c r="A106" s="5" t="s">
        <v>33</v>
      </c>
      <c r="B106" s="11">
        <v>99</v>
      </c>
      <c r="C106" s="2">
        <v>21500</v>
      </c>
      <c r="D106" s="2" t="s">
        <v>1785</v>
      </c>
      <c r="E106" s="120" t="s">
        <v>1492</v>
      </c>
      <c r="F106" s="121" t="s">
        <v>109</v>
      </c>
      <c r="G106" s="103"/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0</v>
      </c>
      <c r="R106" s="86"/>
      <c r="S106" s="86"/>
      <c r="T106" s="82">
        <f t="shared" si="4"/>
        <v>0</v>
      </c>
      <c r="U106" s="99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0</v>
      </c>
    </row>
    <row r="107" spans="1:34">
      <c r="A107" s="5" t="s">
        <v>33</v>
      </c>
      <c r="B107" s="11">
        <v>100</v>
      </c>
      <c r="C107" s="2">
        <v>21501</v>
      </c>
      <c r="D107" s="2" t="s">
        <v>1786</v>
      </c>
      <c r="E107" s="120" t="s">
        <v>1493</v>
      </c>
      <c r="F107" s="121" t="s">
        <v>109</v>
      </c>
      <c r="G107" s="103"/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0</v>
      </c>
      <c r="R107" s="86"/>
      <c r="S107" s="86"/>
      <c r="T107" s="82">
        <f t="shared" si="4"/>
        <v>0</v>
      </c>
      <c r="U107" s="9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0</v>
      </c>
    </row>
    <row r="108" spans="1:34">
      <c r="A108" s="5" t="s">
        <v>33</v>
      </c>
      <c r="B108" s="11">
        <v>101</v>
      </c>
      <c r="C108" s="2">
        <v>21502</v>
      </c>
      <c r="D108" s="2" t="s">
        <v>1787</v>
      </c>
      <c r="E108" s="120" t="s">
        <v>1494</v>
      </c>
      <c r="F108" s="121" t="s">
        <v>109</v>
      </c>
      <c r="G108" s="103"/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/>
      <c r="S108" s="86"/>
      <c r="T108" s="82">
        <f t="shared" si="4"/>
        <v>0</v>
      </c>
      <c r="U108" s="9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>
      <c r="A109" s="5" t="s">
        <v>33</v>
      </c>
      <c r="B109" s="11">
        <v>102</v>
      </c>
      <c r="C109" s="2">
        <v>21503</v>
      </c>
      <c r="D109" s="2" t="s">
        <v>1788</v>
      </c>
      <c r="E109" s="120" t="s">
        <v>1495</v>
      </c>
      <c r="F109" s="121" t="s">
        <v>110</v>
      </c>
      <c r="G109" s="103"/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0</v>
      </c>
      <c r="R109" s="86"/>
      <c r="S109" s="86"/>
      <c r="T109" s="82">
        <f t="shared" si="4"/>
        <v>0</v>
      </c>
      <c r="U109" s="99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>
      <c r="A110" s="5" t="s">
        <v>33</v>
      </c>
      <c r="B110" s="11">
        <v>103</v>
      </c>
      <c r="C110" s="2">
        <v>21504</v>
      </c>
      <c r="D110" s="2" t="s">
        <v>1789</v>
      </c>
      <c r="E110" s="120" t="s">
        <v>1496</v>
      </c>
      <c r="F110" s="121" t="s">
        <v>110</v>
      </c>
      <c r="G110" s="103"/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/>
      <c r="S110" s="86"/>
      <c r="T110" s="82">
        <f t="shared" si="4"/>
        <v>0</v>
      </c>
      <c r="U110" s="99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>
      <c r="A111" s="5" t="s">
        <v>33</v>
      </c>
      <c r="B111" s="11">
        <v>104</v>
      </c>
      <c r="C111" s="2">
        <v>21505</v>
      </c>
      <c r="D111" s="2" t="s">
        <v>1790</v>
      </c>
      <c r="E111" s="120" t="s">
        <v>1497</v>
      </c>
      <c r="F111" s="121" t="s">
        <v>110</v>
      </c>
      <c r="G111" s="103"/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0</v>
      </c>
      <c r="R111" s="86"/>
      <c r="S111" s="86"/>
      <c r="T111" s="82">
        <f t="shared" si="4"/>
        <v>0</v>
      </c>
      <c r="U111" s="9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0</v>
      </c>
    </row>
    <row r="112" spans="1:34">
      <c r="A112" s="5" t="s">
        <v>33</v>
      </c>
      <c r="B112" s="11">
        <v>105</v>
      </c>
      <c r="C112" s="2">
        <v>21507</v>
      </c>
      <c r="D112" s="2" t="s">
        <v>1791</v>
      </c>
      <c r="E112" s="120" t="s">
        <v>1498</v>
      </c>
      <c r="F112" s="121" t="s">
        <v>110</v>
      </c>
      <c r="G112" s="103"/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0</v>
      </c>
      <c r="R112" s="86"/>
      <c r="S112" s="86"/>
      <c r="T112" s="82">
        <f t="shared" si="4"/>
        <v>0</v>
      </c>
      <c r="U112" s="99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>
      <c r="A113" s="5" t="s">
        <v>33</v>
      </c>
      <c r="B113" s="11">
        <v>106</v>
      </c>
      <c r="C113" s="2">
        <v>21508</v>
      </c>
      <c r="D113" s="2" t="s">
        <v>1792</v>
      </c>
      <c r="E113" s="120" t="s">
        <v>1499</v>
      </c>
      <c r="F113" s="121" t="s">
        <v>110</v>
      </c>
      <c r="G113" s="103"/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0</v>
      </c>
      <c r="R113" s="86"/>
      <c r="S113" s="86"/>
      <c r="T113" s="82">
        <f t="shared" si="4"/>
        <v>0</v>
      </c>
      <c r="U113" s="99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0</v>
      </c>
    </row>
    <row r="114" spans="1:34">
      <c r="A114" s="5" t="s">
        <v>33</v>
      </c>
      <c r="B114" s="11">
        <v>107</v>
      </c>
      <c r="C114" s="2">
        <v>21509</v>
      </c>
      <c r="D114" s="2" t="s">
        <v>1793</v>
      </c>
      <c r="E114" s="120" t="s">
        <v>1500</v>
      </c>
      <c r="F114" s="121" t="s">
        <v>109</v>
      </c>
      <c r="G114" s="103"/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0</v>
      </c>
      <c r="R114" s="86"/>
      <c r="S114" s="86"/>
      <c r="T114" s="82">
        <f t="shared" si="4"/>
        <v>0</v>
      </c>
      <c r="U114" s="99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>
      <c r="A115" s="5" t="s">
        <v>33</v>
      </c>
      <c r="B115" s="11">
        <v>108</v>
      </c>
      <c r="C115" s="2">
        <v>21510</v>
      </c>
      <c r="D115" s="2" t="s">
        <v>1794</v>
      </c>
      <c r="E115" s="120" t="s">
        <v>1501</v>
      </c>
      <c r="F115" s="121" t="s">
        <v>109</v>
      </c>
      <c r="G115" s="103"/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0</v>
      </c>
      <c r="R115" s="86"/>
      <c r="S115" s="86"/>
      <c r="T115" s="82">
        <f t="shared" si="4"/>
        <v>0</v>
      </c>
      <c r="U115" s="99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>
      <c r="A116" s="5" t="s">
        <v>33</v>
      </c>
      <c r="B116" s="11">
        <v>109</v>
      </c>
      <c r="C116" s="2">
        <v>21511</v>
      </c>
      <c r="D116" s="2" t="s">
        <v>1795</v>
      </c>
      <c r="E116" s="120" t="s">
        <v>1502</v>
      </c>
      <c r="F116" s="121" t="s">
        <v>109</v>
      </c>
      <c r="G116" s="103"/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0</v>
      </c>
      <c r="R116" s="86"/>
      <c r="S116" s="86"/>
      <c r="T116" s="82">
        <f t="shared" si="4"/>
        <v>0</v>
      </c>
      <c r="U116" s="99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0</v>
      </c>
    </row>
    <row r="117" spans="1:34">
      <c r="A117" s="5" t="s">
        <v>33</v>
      </c>
      <c r="B117" s="11">
        <v>110</v>
      </c>
      <c r="C117" s="2">
        <v>21512</v>
      </c>
      <c r="D117" s="2" t="s">
        <v>1796</v>
      </c>
      <c r="E117" s="120" t="s">
        <v>1503</v>
      </c>
      <c r="F117" s="121" t="s">
        <v>109</v>
      </c>
      <c r="G117" s="103"/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0</v>
      </c>
      <c r="R117" s="86"/>
      <c r="S117" s="86"/>
      <c r="T117" s="82">
        <f t="shared" si="4"/>
        <v>0</v>
      </c>
      <c r="U117" s="99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0</v>
      </c>
    </row>
    <row r="118" spans="1:34">
      <c r="A118" s="5" t="s">
        <v>33</v>
      </c>
      <c r="B118" s="11">
        <v>111</v>
      </c>
      <c r="C118" s="2">
        <v>21513</v>
      </c>
      <c r="D118" s="2" t="s">
        <v>1797</v>
      </c>
      <c r="E118" s="120" t="s">
        <v>1504</v>
      </c>
      <c r="F118" s="121" t="s">
        <v>110</v>
      </c>
      <c r="G118" s="103"/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0</v>
      </c>
      <c r="R118" s="86"/>
      <c r="S118" s="86"/>
      <c r="T118" s="82">
        <f t="shared" si="4"/>
        <v>0</v>
      </c>
      <c r="U118" s="99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>
      <c r="A119" s="5" t="s">
        <v>33</v>
      </c>
      <c r="B119" s="11">
        <v>112</v>
      </c>
      <c r="C119" s="2">
        <v>21514</v>
      </c>
      <c r="D119" s="2" t="s">
        <v>1798</v>
      </c>
      <c r="E119" s="120" t="s">
        <v>1505</v>
      </c>
      <c r="F119" s="121" t="s">
        <v>110</v>
      </c>
      <c r="G119" s="103"/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0</v>
      </c>
      <c r="R119" s="86"/>
      <c r="S119" s="86"/>
      <c r="T119" s="82">
        <f t="shared" si="4"/>
        <v>0</v>
      </c>
      <c r="U119" s="99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0</v>
      </c>
    </row>
    <row r="120" spans="1:34">
      <c r="A120" s="5" t="s">
        <v>33</v>
      </c>
      <c r="B120" s="11">
        <v>113</v>
      </c>
      <c r="C120" s="2">
        <v>21515</v>
      </c>
      <c r="D120" s="2" t="s">
        <v>1799</v>
      </c>
      <c r="E120" s="120" t="s">
        <v>1506</v>
      </c>
      <c r="F120" s="121" t="s">
        <v>110</v>
      </c>
      <c r="G120" s="103"/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0</v>
      </c>
      <c r="R120" s="86"/>
      <c r="S120" s="86"/>
      <c r="T120" s="82">
        <f t="shared" si="4"/>
        <v>0</v>
      </c>
      <c r="U120" s="99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0</v>
      </c>
    </row>
    <row r="121" spans="1:34">
      <c r="A121" s="5" t="s">
        <v>33</v>
      </c>
      <c r="B121" s="11">
        <v>114</v>
      </c>
      <c r="C121" s="2">
        <v>21516</v>
      </c>
      <c r="D121" s="2" t="s">
        <v>1800</v>
      </c>
      <c r="E121" s="120" t="s">
        <v>1507</v>
      </c>
      <c r="F121" s="121" t="s">
        <v>109</v>
      </c>
      <c r="G121" s="103"/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0</v>
      </c>
      <c r="R121" s="86"/>
      <c r="S121" s="86"/>
      <c r="T121" s="82">
        <f t="shared" si="4"/>
        <v>0</v>
      </c>
      <c r="U121" s="9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0</v>
      </c>
    </row>
    <row r="122" spans="1:34">
      <c r="A122" s="5" t="s">
        <v>33</v>
      </c>
      <c r="B122" s="11">
        <v>115</v>
      </c>
      <c r="C122" s="2">
        <v>21517</v>
      </c>
      <c r="D122" s="2" t="s">
        <v>1801</v>
      </c>
      <c r="E122" s="120" t="s">
        <v>1508</v>
      </c>
      <c r="F122" s="121" t="s">
        <v>110</v>
      </c>
      <c r="G122" s="103"/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86"/>
      <c r="S122" s="86"/>
      <c r="T122" s="82">
        <f t="shared" si="4"/>
        <v>0</v>
      </c>
      <c r="U122" s="99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>
      <c r="A123" s="5" t="s">
        <v>33</v>
      </c>
      <c r="B123" s="11">
        <v>116</v>
      </c>
      <c r="C123" s="2"/>
      <c r="D123" s="2"/>
      <c r="E123" s="120"/>
      <c r="F123" s="121"/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>
      <c r="A124" s="5" t="s">
        <v>33</v>
      </c>
      <c r="B124" s="11">
        <v>117</v>
      </c>
      <c r="C124" s="2"/>
      <c r="D124" s="2"/>
      <c r="E124" s="120"/>
      <c r="F124" s="121"/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>
      <c r="A125" s="5" t="s">
        <v>33</v>
      </c>
      <c r="B125" s="11">
        <v>118</v>
      </c>
      <c r="C125" s="2"/>
      <c r="D125" s="2"/>
      <c r="E125" s="120"/>
      <c r="F125" s="121"/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>
      <c r="A126" s="5" t="s">
        <v>33</v>
      </c>
      <c r="B126" s="11">
        <v>119</v>
      </c>
      <c r="C126" s="2"/>
      <c r="D126" s="2"/>
      <c r="E126" s="120"/>
      <c r="F126" s="121"/>
      <c r="G126" s="103"/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0</v>
      </c>
      <c r="R126" s="86"/>
      <c r="S126" s="86"/>
      <c r="T126" s="82">
        <f t="shared" si="4"/>
        <v>0</v>
      </c>
      <c r="U126" s="99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>
      <c r="A127" s="5" t="s">
        <v>33</v>
      </c>
      <c r="B127" s="11">
        <v>120</v>
      </c>
      <c r="C127" s="2"/>
      <c r="D127" s="2"/>
      <c r="E127" s="120"/>
      <c r="F127" s="121"/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>
      <c r="A128" s="5" t="s">
        <v>34</v>
      </c>
      <c r="B128" s="11">
        <v>121</v>
      </c>
      <c r="C128" s="2">
        <v>21518</v>
      </c>
      <c r="D128" s="2" t="s">
        <v>1802</v>
      </c>
      <c r="E128" s="120" t="s">
        <v>1509</v>
      </c>
      <c r="F128" s="121" t="s">
        <v>109</v>
      </c>
      <c r="G128" s="103"/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0</v>
      </c>
      <c r="R128" s="86"/>
      <c r="S128" s="86"/>
      <c r="T128" s="82">
        <f t="shared" si="4"/>
        <v>0</v>
      </c>
      <c r="U128" s="99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>
      <c r="A129" s="5" t="s">
        <v>34</v>
      </c>
      <c r="B129" s="11">
        <v>122</v>
      </c>
      <c r="C129" s="2">
        <v>21519</v>
      </c>
      <c r="D129" s="2" t="s">
        <v>1803</v>
      </c>
      <c r="E129" s="120" t="s">
        <v>1510</v>
      </c>
      <c r="F129" s="121" t="s">
        <v>109</v>
      </c>
      <c r="G129" s="103"/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0</v>
      </c>
      <c r="R129" s="86"/>
      <c r="S129" s="86"/>
      <c r="T129" s="82">
        <f t="shared" si="4"/>
        <v>0</v>
      </c>
      <c r="U129" s="99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>
      <c r="A130" s="5" t="s">
        <v>34</v>
      </c>
      <c r="B130" s="11">
        <v>123</v>
      </c>
      <c r="C130" s="2">
        <v>21520</v>
      </c>
      <c r="D130" s="2" t="s">
        <v>1804</v>
      </c>
      <c r="E130" s="120" t="s">
        <v>1511</v>
      </c>
      <c r="F130" s="121" t="s">
        <v>109</v>
      </c>
      <c r="G130" s="103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86"/>
      <c r="S130" s="86"/>
      <c r="T130" s="82">
        <f t="shared" si="4"/>
        <v>0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>
      <c r="A131" s="5" t="s">
        <v>34</v>
      </c>
      <c r="B131" s="11">
        <v>124</v>
      </c>
      <c r="C131" s="2">
        <v>21521</v>
      </c>
      <c r="D131" s="2" t="s">
        <v>1805</v>
      </c>
      <c r="E131" s="120" t="s">
        <v>1512</v>
      </c>
      <c r="F131" s="121" t="s">
        <v>109</v>
      </c>
      <c r="G131" s="103"/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0</v>
      </c>
      <c r="R131" s="86"/>
      <c r="S131" s="86"/>
      <c r="T131" s="82">
        <f t="shared" si="4"/>
        <v>0</v>
      </c>
      <c r="U131" s="99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>
      <c r="A132" s="5" t="s">
        <v>34</v>
      </c>
      <c r="B132" s="11">
        <v>125</v>
      </c>
      <c r="C132" s="2">
        <v>21522</v>
      </c>
      <c r="D132" s="2" t="s">
        <v>1806</v>
      </c>
      <c r="E132" s="120" t="s">
        <v>1513</v>
      </c>
      <c r="F132" s="121" t="s">
        <v>109</v>
      </c>
      <c r="G132" s="103"/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/>
      <c r="S132" s="86"/>
      <c r="T132" s="82">
        <f t="shared" si="4"/>
        <v>0</v>
      </c>
      <c r="U132" s="99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>
      <c r="A133" s="5" t="s">
        <v>34</v>
      </c>
      <c r="B133" s="11">
        <v>126</v>
      </c>
      <c r="C133" s="68">
        <v>21523</v>
      </c>
      <c r="D133" s="115" t="s">
        <v>1807</v>
      </c>
      <c r="E133" s="120" t="s">
        <v>1514</v>
      </c>
      <c r="F133" s="121" t="s">
        <v>110</v>
      </c>
      <c r="G133" s="103"/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0</v>
      </c>
      <c r="R133" s="86"/>
      <c r="S133" s="86"/>
      <c r="T133" s="82">
        <f t="shared" si="4"/>
        <v>0</v>
      </c>
      <c r="U133" s="9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0</v>
      </c>
    </row>
    <row r="134" spans="1:34">
      <c r="A134" s="5" t="s">
        <v>34</v>
      </c>
      <c r="B134" s="11">
        <v>127</v>
      </c>
      <c r="C134" s="2">
        <v>21524</v>
      </c>
      <c r="D134" s="2" t="s">
        <v>1808</v>
      </c>
      <c r="E134" s="120" t="s">
        <v>1515</v>
      </c>
      <c r="F134" s="121" t="s">
        <v>109</v>
      </c>
      <c r="G134" s="103"/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0</v>
      </c>
      <c r="R134" s="86"/>
      <c r="S134" s="86"/>
      <c r="T134" s="82">
        <f t="shared" si="4"/>
        <v>0</v>
      </c>
      <c r="U134" s="9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0</v>
      </c>
    </row>
    <row r="135" spans="1:34">
      <c r="A135" s="5" t="s">
        <v>34</v>
      </c>
      <c r="B135" s="11">
        <v>128</v>
      </c>
      <c r="C135" s="2">
        <v>21525</v>
      </c>
      <c r="D135" s="2" t="s">
        <v>1809</v>
      </c>
      <c r="E135" s="120" t="s">
        <v>1516</v>
      </c>
      <c r="F135" s="121" t="s">
        <v>110</v>
      </c>
      <c r="G135" s="103"/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/>
      <c r="S135" s="86"/>
      <c r="T135" s="82">
        <f t="shared" si="4"/>
        <v>0</v>
      </c>
      <c r="U135" s="99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>
      <c r="A136" s="5" t="s">
        <v>34</v>
      </c>
      <c r="B136" s="11">
        <v>129</v>
      </c>
      <c r="C136" s="2">
        <v>21526</v>
      </c>
      <c r="D136" s="2" t="s">
        <v>1810</v>
      </c>
      <c r="E136" s="120" t="s">
        <v>1517</v>
      </c>
      <c r="F136" s="121" t="s">
        <v>110</v>
      </c>
      <c r="G136" s="103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86"/>
      <c r="S136" s="86"/>
      <c r="T136" s="82">
        <f t="shared" si="4"/>
        <v>0</v>
      </c>
      <c r="U136" s="99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>
      <c r="A137" s="5" t="s">
        <v>34</v>
      </c>
      <c r="B137" s="11">
        <v>130</v>
      </c>
      <c r="C137" s="2">
        <v>21527</v>
      </c>
      <c r="D137" s="2" t="s">
        <v>1811</v>
      </c>
      <c r="E137" s="120" t="s">
        <v>1518</v>
      </c>
      <c r="F137" s="121" t="s">
        <v>109</v>
      </c>
      <c r="G137" s="103"/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0</v>
      </c>
      <c r="R137" s="86"/>
      <c r="S137" s="86"/>
      <c r="T137" s="82">
        <f t="shared" ref="T137:T200" si="7">ROUND((Q137*$L$2+R137*$L$3+S137*$L$4)/SUM($L$2:$L$4),0)</f>
        <v>0</v>
      </c>
      <c r="U137" s="99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0</v>
      </c>
    </row>
    <row r="138" spans="1:34">
      <c r="A138" s="5" t="s">
        <v>34</v>
      </c>
      <c r="B138" s="11">
        <v>131</v>
      </c>
      <c r="C138" s="2">
        <v>21528</v>
      </c>
      <c r="D138" s="2" t="s">
        <v>1812</v>
      </c>
      <c r="E138" s="120" t="s">
        <v>1519</v>
      </c>
      <c r="F138" s="121" t="s">
        <v>109</v>
      </c>
      <c r="G138" s="103"/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86"/>
      <c r="S138" s="86"/>
      <c r="T138" s="82">
        <f t="shared" si="7"/>
        <v>0</v>
      </c>
      <c r="U138" s="9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>
      <c r="A139" s="5" t="s">
        <v>34</v>
      </c>
      <c r="B139" s="11">
        <v>132</v>
      </c>
      <c r="C139" s="2">
        <v>21529</v>
      </c>
      <c r="D139" s="2" t="s">
        <v>1813</v>
      </c>
      <c r="E139" s="120" t="s">
        <v>1520</v>
      </c>
      <c r="F139" s="121" t="s">
        <v>110</v>
      </c>
      <c r="G139" s="103"/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0</v>
      </c>
      <c r="R139" s="86"/>
      <c r="S139" s="86"/>
      <c r="T139" s="82">
        <f t="shared" si="7"/>
        <v>0</v>
      </c>
      <c r="U139" s="99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>
      <c r="A140" s="5" t="s">
        <v>34</v>
      </c>
      <c r="B140" s="11">
        <v>133</v>
      </c>
      <c r="C140" s="2">
        <v>21530</v>
      </c>
      <c r="D140" s="2" t="s">
        <v>1814</v>
      </c>
      <c r="E140" s="120" t="s">
        <v>1521</v>
      </c>
      <c r="F140" s="121" t="s">
        <v>110</v>
      </c>
      <c r="G140" s="103"/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0</v>
      </c>
      <c r="R140" s="86"/>
      <c r="S140" s="86"/>
      <c r="T140" s="82">
        <f t="shared" si="7"/>
        <v>0</v>
      </c>
      <c r="U140" s="99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0</v>
      </c>
    </row>
    <row r="141" spans="1:34">
      <c r="A141" s="5" t="s">
        <v>34</v>
      </c>
      <c r="B141" s="11">
        <v>134</v>
      </c>
      <c r="C141" s="2">
        <v>21531</v>
      </c>
      <c r="D141" s="2" t="s">
        <v>1815</v>
      </c>
      <c r="E141" s="120" t="s">
        <v>1522</v>
      </c>
      <c r="F141" s="121" t="s">
        <v>110</v>
      </c>
      <c r="G141" s="103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86"/>
      <c r="S141" s="86"/>
      <c r="T141" s="82">
        <f t="shared" si="7"/>
        <v>0</v>
      </c>
      <c r="U141" s="99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>
      <c r="A142" s="5" t="s">
        <v>34</v>
      </c>
      <c r="B142" s="11">
        <v>135</v>
      </c>
      <c r="C142" s="2">
        <v>21532</v>
      </c>
      <c r="D142" s="2" t="s">
        <v>1816</v>
      </c>
      <c r="E142" s="120" t="s">
        <v>1523</v>
      </c>
      <c r="F142" s="121" t="s">
        <v>109</v>
      </c>
      <c r="G142" s="103"/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0</v>
      </c>
      <c r="R142" s="86"/>
      <c r="S142" s="86"/>
      <c r="T142" s="82">
        <f t="shared" si="7"/>
        <v>0</v>
      </c>
      <c r="U142" s="9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0</v>
      </c>
    </row>
    <row r="143" spans="1:34">
      <c r="A143" s="5" t="s">
        <v>34</v>
      </c>
      <c r="B143" s="11">
        <v>136</v>
      </c>
      <c r="C143" s="2">
        <v>21533</v>
      </c>
      <c r="D143" s="2" t="s">
        <v>1817</v>
      </c>
      <c r="E143" s="120" t="s">
        <v>1524</v>
      </c>
      <c r="F143" s="121" t="s">
        <v>110</v>
      </c>
      <c r="G143" s="103"/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0</v>
      </c>
      <c r="R143" s="86"/>
      <c r="S143" s="86"/>
      <c r="T143" s="82">
        <f t="shared" si="7"/>
        <v>0</v>
      </c>
      <c r="U143" s="99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0</v>
      </c>
    </row>
    <row r="144" spans="1:34">
      <c r="A144" s="5" t="s">
        <v>34</v>
      </c>
      <c r="B144" s="11">
        <v>137</v>
      </c>
      <c r="C144" s="2">
        <v>21534</v>
      </c>
      <c r="D144" s="2" t="s">
        <v>1818</v>
      </c>
      <c r="E144" s="120" t="s">
        <v>1525</v>
      </c>
      <c r="F144" s="121" t="s">
        <v>110</v>
      </c>
      <c r="G144" s="103"/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0</v>
      </c>
      <c r="R144" s="86"/>
      <c r="S144" s="86"/>
      <c r="T144" s="82">
        <f t="shared" si="7"/>
        <v>0</v>
      </c>
      <c r="U144" s="99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>
      <c r="A145" s="5" t="s">
        <v>34</v>
      </c>
      <c r="B145" s="11">
        <v>138</v>
      </c>
      <c r="C145" s="2">
        <v>21535</v>
      </c>
      <c r="D145" s="2" t="s">
        <v>1819</v>
      </c>
      <c r="E145" s="120" t="s">
        <v>1526</v>
      </c>
      <c r="F145" s="121" t="s">
        <v>109</v>
      </c>
      <c r="G145" s="103"/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86"/>
      <c r="S145" s="86"/>
      <c r="T145" s="82">
        <f t="shared" si="7"/>
        <v>0</v>
      </c>
      <c r="U145" s="99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>
      <c r="A146" s="5" t="s">
        <v>34</v>
      </c>
      <c r="B146" s="11">
        <v>139</v>
      </c>
      <c r="C146" s="2">
        <v>21536</v>
      </c>
      <c r="D146" s="2" t="s">
        <v>1820</v>
      </c>
      <c r="E146" s="120" t="s">
        <v>1527</v>
      </c>
      <c r="F146" s="121" t="s">
        <v>110</v>
      </c>
      <c r="G146" s="103"/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0</v>
      </c>
      <c r="R146" s="86"/>
      <c r="S146" s="86"/>
      <c r="T146" s="82">
        <f t="shared" si="7"/>
        <v>0</v>
      </c>
      <c r="U146" s="9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>
      <c r="A147" s="5" t="s">
        <v>34</v>
      </c>
      <c r="B147" s="11">
        <v>140</v>
      </c>
      <c r="C147" s="2">
        <v>21537</v>
      </c>
      <c r="D147" s="2" t="s">
        <v>1821</v>
      </c>
      <c r="E147" s="120" t="s">
        <v>1528</v>
      </c>
      <c r="F147" s="121" t="s">
        <v>110</v>
      </c>
      <c r="G147" s="103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86"/>
      <c r="S147" s="86"/>
      <c r="T147" s="82">
        <f t="shared" si="7"/>
        <v>0</v>
      </c>
      <c r="U147" s="99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>
      <c r="A148" s="5" t="s">
        <v>34</v>
      </c>
      <c r="B148" s="11">
        <v>141</v>
      </c>
      <c r="C148" s="2">
        <v>21538</v>
      </c>
      <c r="D148" s="2" t="s">
        <v>1822</v>
      </c>
      <c r="E148" s="120" t="s">
        <v>1529</v>
      </c>
      <c r="F148" s="121" t="s">
        <v>110</v>
      </c>
      <c r="G148" s="103"/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/>
      <c r="S148" s="86"/>
      <c r="T148" s="82">
        <f t="shared" si="7"/>
        <v>0</v>
      </c>
      <c r="U148" s="99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>
      <c r="A149" s="5" t="s">
        <v>34</v>
      </c>
      <c r="B149" s="11">
        <v>142</v>
      </c>
      <c r="C149" s="2">
        <v>21539</v>
      </c>
      <c r="D149" s="2" t="s">
        <v>1823</v>
      </c>
      <c r="E149" s="120" t="s">
        <v>1530</v>
      </c>
      <c r="F149" s="121" t="s">
        <v>109</v>
      </c>
      <c r="G149" s="103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86"/>
      <c r="S149" s="86"/>
      <c r="T149" s="82">
        <f t="shared" si="7"/>
        <v>0</v>
      </c>
      <c r="U149" s="9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>
      <c r="A150" s="5" t="s">
        <v>34</v>
      </c>
      <c r="B150" s="11">
        <v>143</v>
      </c>
      <c r="C150" s="2">
        <v>21540</v>
      </c>
      <c r="D150" s="2" t="s">
        <v>1824</v>
      </c>
      <c r="E150" s="120" t="s">
        <v>1531</v>
      </c>
      <c r="F150" s="121" t="s">
        <v>109</v>
      </c>
      <c r="G150" s="103"/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0</v>
      </c>
      <c r="R150" s="86"/>
      <c r="S150" s="86"/>
      <c r="T150" s="82">
        <f t="shared" si="7"/>
        <v>0</v>
      </c>
      <c r="U150" s="9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0</v>
      </c>
    </row>
    <row r="151" spans="1:34">
      <c r="A151" s="5" t="s">
        <v>34</v>
      </c>
      <c r="B151" s="11">
        <v>144</v>
      </c>
      <c r="C151" s="2">
        <v>21541</v>
      </c>
      <c r="D151" s="2" t="s">
        <v>1825</v>
      </c>
      <c r="E151" s="120" t="s">
        <v>1532</v>
      </c>
      <c r="F151" s="121" t="s">
        <v>109</v>
      </c>
      <c r="G151" s="103"/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0</v>
      </c>
      <c r="R151" s="86"/>
      <c r="S151" s="86"/>
      <c r="T151" s="82">
        <f t="shared" si="7"/>
        <v>0</v>
      </c>
      <c r="U151" s="9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0</v>
      </c>
    </row>
    <row r="152" spans="1:34">
      <c r="A152" s="5" t="s">
        <v>34</v>
      </c>
      <c r="B152" s="11">
        <v>145</v>
      </c>
      <c r="C152" s="2">
        <v>21542</v>
      </c>
      <c r="D152" s="2" t="s">
        <v>1826</v>
      </c>
      <c r="E152" s="120" t="s">
        <v>1533</v>
      </c>
      <c r="F152" s="121" t="s">
        <v>110</v>
      </c>
      <c r="G152" s="103"/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0</v>
      </c>
      <c r="R152" s="86"/>
      <c r="S152" s="86"/>
      <c r="T152" s="82">
        <f t="shared" si="7"/>
        <v>0</v>
      </c>
      <c r="U152" s="9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0</v>
      </c>
    </row>
    <row r="153" spans="1:34">
      <c r="A153" s="5" t="s">
        <v>34</v>
      </c>
      <c r="B153" s="11">
        <v>146</v>
      </c>
      <c r="C153" s="2">
        <v>21543</v>
      </c>
      <c r="D153" s="2" t="s">
        <v>1827</v>
      </c>
      <c r="E153" s="120" t="s">
        <v>1534</v>
      </c>
      <c r="F153" s="121" t="s">
        <v>110</v>
      </c>
      <c r="G153" s="103"/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0</v>
      </c>
      <c r="R153" s="86"/>
      <c r="S153" s="86"/>
      <c r="T153" s="82">
        <f t="shared" si="7"/>
        <v>0</v>
      </c>
      <c r="U153" s="9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>
      <c r="A154" s="5" t="s">
        <v>34</v>
      </c>
      <c r="B154" s="11">
        <v>147</v>
      </c>
      <c r="C154" s="2">
        <v>21544</v>
      </c>
      <c r="D154" s="2" t="s">
        <v>1828</v>
      </c>
      <c r="E154" s="120" t="s">
        <v>1535</v>
      </c>
      <c r="F154" s="121" t="s">
        <v>109</v>
      </c>
      <c r="G154" s="103"/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0</v>
      </c>
      <c r="R154" s="86"/>
      <c r="S154" s="86"/>
      <c r="T154" s="82">
        <f t="shared" si="7"/>
        <v>0</v>
      </c>
      <c r="U154" s="99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0</v>
      </c>
    </row>
    <row r="155" spans="1:34">
      <c r="A155" s="5" t="s">
        <v>34</v>
      </c>
      <c r="B155" s="11">
        <v>148</v>
      </c>
      <c r="C155" s="2">
        <v>21545</v>
      </c>
      <c r="D155" s="2" t="s">
        <v>1829</v>
      </c>
      <c r="E155" s="120" t="s">
        <v>1536</v>
      </c>
      <c r="F155" s="121" t="s">
        <v>109</v>
      </c>
      <c r="G155" s="103"/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86"/>
      <c r="S155" s="86"/>
      <c r="T155" s="82">
        <f t="shared" si="7"/>
        <v>0</v>
      </c>
      <c r="U155" s="99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>
      <c r="A156" s="5" t="s">
        <v>34</v>
      </c>
      <c r="B156" s="11">
        <v>149</v>
      </c>
      <c r="C156" s="2">
        <v>21546</v>
      </c>
      <c r="D156" s="2" t="s">
        <v>1830</v>
      </c>
      <c r="E156" s="120" t="s">
        <v>1537</v>
      </c>
      <c r="F156" s="121" t="s">
        <v>109</v>
      </c>
      <c r="G156" s="103"/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0</v>
      </c>
      <c r="R156" s="86"/>
      <c r="S156" s="86"/>
      <c r="T156" s="82">
        <f t="shared" si="7"/>
        <v>0</v>
      </c>
      <c r="U156" s="99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0</v>
      </c>
    </row>
    <row r="157" spans="1:34">
      <c r="A157" s="5" t="s">
        <v>34</v>
      </c>
      <c r="B157" s="11">
        <v>150</v>
      </c>
      <c r="C157" s="2">
        <v>21547</v>
      </c>
      <c r="D157" s="2" t="s">
        <v>1831</v>
      </c>
      <c r="E157" s="120" t="s">
        <v>1538</v>
      </c>
      <c r="F157" s="121" t="s">
        <v>110</v>
      </c>
      <c r="G157" s="103"/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/>
      <c r="S157" s="86"/>
      <c r="T157" s="82">
        <f t="shared" si="7"/>
        <v>0</v>
      </c>
      <c r="U157" s="99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>
      <c r="A158" s="5" t="s">
        <v>34</v>
      </c>
      <c r="B158" s="11">
        <v>151</v>
      </c>
      <c r="C158" s="2">
        <v>21548</v>
      </c>
      <c r="D158" s="2" t="s">
        <v>1832</v>
      </c>
      <c r="E158" s="120" t="s">
        <v>1539</v>
      </c>
      <c r="F158" s="121" t="s">
        <v>110</v>
      </c>
      <c r="G158" s="103"/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0</v>
      </c>
      <c r="R158" s="86"/>
      <c r="S158" s="86"/>
      <c r="T158" s="82">
        <f t="shared" si="7"/>
        <v>0</v>
      </c>
      <c r="U158" s="99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0</v>
      </c>
    </row>
    <row r="159" spans="1:34">
      <c r="A159" s="5" t="s">
        <v>34</v>
      </c>
      <c r="B159" s="11">
        <v>152</v>
      </c>
      <c r="C159" s="2">
        <v>21549</v>
      </c>
      <c r="D159" s="2" t="s">
        <v>1833</v>
      </c>
      <c r="E159" s="120" t="s">
        <v>1540</v>
      </c>
      <c r="F159" s="121" t="s">
        <v>110</v>
      </c>
      <c r="G159" s="103"/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/>
      <c r="S159" s="86"/>
      <c r="T159" s="82">
        <f t="shared" si="7"/>
        <v>0</v>
      </c>
      <c r="U159" s="99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>
      <c r="A160" s="5" t="s">
        <v>34</v>
      </c>
      <c r="B160" s="11">
        <v>153</v>
      </c>
      <c r="C160" s="2">
        <v>21550</v>
      </c>
      <c r="D160" s="2" t="s">
        <v>1834</v>
      </c>
      <c r="E160" s="120" t="s">
        <v>1541</v>
      </c>
      <c r="F160" s="121" t="s">
        <v>110</v>
      </c>
      <c r="G160" s="103"/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0</v>
      </c>
      <c r="R160" s="86"/>
      <c r="S160" s="86"/>
      <c r="T160" s="82">
        <f t="shared" si="7"/>
        <v>0</v>
      </c>
      <c r="U160" s="99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>
      <c r="A161" s="5" t="s">
        <v>34</v>
      </c>
      <c r="B161" s="11">
        <v>154</v>
      </c>
      <c r="C161" s="2">
        <v>21551</v>
      </c>
      <c r="D161" s="2" t="s">
        <v>1835</v>
      </c>
      <c r="E161" s="120" t="s">
        <v>1542</v>
      </c>
      <c r="F161" s="121" t="s">
        <v>110</v>
      </c>
      <c r="G161" s="103"/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0</v>
      </c>
      <c r="R161" s="86"/>
      <c r="S161" s="86"/>
      <c r="T161" s="82">
        <f t="shared" si="7"/>
        <v>0</v>
      </c>
      <c r="U161" s="99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0</v>
      </c>
    </row>
    <row r="162" spans="1:34">
      <c r="A162" s="5" t="s">
        <v>34</v>
      </c>
      <c r="B162" s="11">
        <v>155</v>
      </c>
      <c r="C162" s="2">
        <v>21552</v>
      </c>
      <c r="D162" s="2" t="s">
        <v>1836</v>
      </c>
      <c r="E162" s="120" t="s">
        <v>1543</v>
      </c>
      <c r="F162" s="121" t="s">
        <v>110</v>
      </c>
      <c r="G162" s="103"/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0</v>
      </c>
      <c r="R162" s="86"/>
      <c r="S162" s="86"/>
      <c r="T162" s="82">
        <f t="shared" si="7"/>
        <v>0</v>
      </c>
      <c r="U162" s="99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0</v>
      </c>
    </row>
    <row r="163" spans="1:34">
      <c r="A163" s="5" t="s">
        <v>34</v>
      </c>
      <c r="B163" s="11">
        <v>156</v>
      </c>
      <c r="C163" s="2">
        <v>21553</v>
      </c>
      <c r="D163" s="2" t="s">
        <v>1837</v>
      </c>
      <c r="E163" s="120" t="s">
        <v>1544</v>
      </c>
      <c r="F163" s="121" t="s">
        <v>109</v>
      </c>
      <c r="G163" s="103"/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86"/>
      <c r="S163" s="86"/>
      <c r="T163" s="82">
        <f t="shared" si="7"/>
        <v>0</v>
      </c>
      <c r="U163" s="99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>
      <c r="A164" s="5" t="s">
        <v>34</v>
      </c>
      <c r="B164" s="11">
        <v>157</v>
      </c>
      <c r="C164" s="2"/>
      <c r="D164" s="2"/>
      <c r="E164" s="120"/>
      <c r="F164" s="121"/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>
      <c r="A165" s="5" t="s">
        <v>34</v>
      </c>
      <c r="B165" s="11">
        <v>158</v>
      </c>
      <c r="C165" s="2"/>
      <c r="D165" s="2"/>
      <c r="E165" s="120"/>
      <c r="F165" s="121"/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>
      <c r="A166" s="5" t="s">
        <v>34</v>
      </c>
      <c r="B166" s="11">
        <v>159</v>
      </c>
      <c r="C166" s="2"/>
      <c r="D166" s="2"/>
      <c r="E166" s="120"/>
      <c r="F166" s="121"/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>
      <c r="A167" s="5" t="s">
        <v>34</v>
      </c>
      <c r="B167" s="11">
        <v>160</v>
      </c>
      <c r="C167" s="2"/>
      <c r="D167" s="2"/>
      <c r="E167" s="120"/>
      <c r="F167" s="121"/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>
      <c r="A168" s="5" t="s">
        <v>35</v>
      </c>
      <c r="B168" s="11">
        <v>161</v>
      </c>
      <c r="C168" s="2">
        <v>21554</v>
      </c>
      <c r="D168" s="2" t="s">
        <v>1838</v>
      </c>
      <c r="E168" s="120" t="s">
        <v>1545</v>
      </c>
      <c r="F168" s="121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>
      <c r="A169" s="5" t="s">
        <v>35</v>
      </c>
      <c r="B169" s="11">
        <v>162</v>
      </c>
      <c r="C169" s="2">
        <v>21555</v>
      </c>
      <c r="D169" s="2" t="s">
        <v>1839</v>
      </c>
      <c r="E169" s="120" t="s">
        <v>1546</v>
      </c>
      <c r="F169" s="121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>
      <c r="A170" s="5" t="s">
        <v>35</v>
      </c>
      <c r="B170" s="11">
        <v>163</v>
      </c>
      <c r="C170" s="2">
        <v>21556</v>
      </c>
      <c r="D170" s="2" t="s">
        <v>1840</v>
      </c>
      <c r="E170" s="120" t="s">
        <v>1547</v>
      </c>
      <c r="F170" s="121" t="s">
        <v>109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>
      <c r="A171" s="5" t="s">
        <v>35</v>
      </c>
      <c r="B171" s="11">
        <v>164</v>
      </c>
      <c r="C171" s="2">
        <v>21557</v>
      </c>
      <c r="D171" s="2" t="s">
        <v>1841</v>
      </c>
      <c r="E171" s="120" t="s">
        <v>1548</v>
      </c>
      <c r="F171" s="121" t="s">
        <v>109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>
      <c r="A172" s="5" t="s">
        <v>35</v>
      </c>
      <c r="B172" s="11">
        <v>165</v>
      </c>
      <c r="C172" s="2">
        <v>21558</v>
      </c>
      <c r="D172" s="2" t="s">
        <v>1842</v>
      </c>
      <c r="E172" s="120" t="s">
        <v>1549</v>
      </c>
      <c r="F172" s="121" t="s">
        <v>109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>
      <c r="A173" s="5" t="s">
        <v>35</v>
      </c>
      <c r="B173" s="11">
        <v>166</v>
      </c>
      <c r="C173" s="2">
        <v>21559</v>
      </c>
      <c r="D173" s="2" t="s">
        <v>1843</v>
      </c>
      <c r="E173" s="120" t="s">
        <v>1550</v>
      </c>
      <c r="F173" s="121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>
      <c r="A174" s="5" t="s">
        <v>35</v>
      </c>
      <c r="B174" s="11">
        <v>167</v>
      </c>
      <c r="C174" s="2">
        <v>21560</v>
      </c>
      <c r="D174" s="2" t="s">
        <v>1844</v>
      </c>
      <c r="E174" s="120" t="s">
        <v>1551</v>
      </c>
      <c r="F174" s="121" t="s">
        <v>110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>
      <c r="A175" s="5" t="s">
        <v>35</v>
      </c>
      <c r="B175" s="11">
        <v>168</v>
      </c>
      <c r="C175" s="2">
        <v>21561</v>
      </c>
      <c r="D175" s="2" t="s">
        <v>1845</v>
      </c>
      <c r="E175" s="120" t="s">
        <v>1552</v>
      </c>
      <c r="F175" s="121" t="s">
        <v>110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>
      <c r="A176" s="5" t="s">
        <v>35</v>
      </c>
      <c r="B176" s="11">
        <v>169</v>
      </c>
      <c r="C176" s="2">
        <v>21562</v>
      </c>
      <c r="D176" s="2" t="s">
        <v>1846</v>
      </c>
      <c r="E176" s="120" t="s">
        <v>1553</v>
      </c>
      <c r="F176" s="121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>
      <c r="A177" s="5" t="s">
        <v>35</v>
      </c>
      <c r="B177" s="11">
        <v>170</v>
      </c>
      <c r="C177" s="2">
        <v>21563</v>
      </c>
      <c r="D177" s="2" t="s">
        <v>1847</v>
      </c>
      <c r="E177" s="120" t="s">
        <v>1554</v>
      </c>
      <c r="F177" s="121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>
      <c r="A178" s="5" t="s">
        <v>35</v>
      </c>
      <c r="B178" s="11">
        <v>171</v>
      </c>
      <c r="C178" s="2">
        <v>21564</v>
      </c>
      <c r="D178" s="2" t="s">
        <v>1848</v>
      </c>
      <c r="E178" s="120" t="s">
        <v>1555</v>
      </c>
      <c r="F178" s="121" t="s">
        <v>110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>
      <c r="A179" s="5" t="s">
        <v>35</v>
      </c>
      <c r="B179" s="11">
        <v>172</v>
      </c>
      <c r="C179" s="2">
        <v>21565</v>
      </c>
      <c r="D179" s="2" t="s">
        <v>1849</v>
      </c>
      <c r="E179" s="120" t="s">
        <v>1556</v>
      </c>
      <c r="F179" s="121" t="s">
        <v>109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>
      <c r="A180" s="5" t="s">
        <v>35</v>
      </c>
      <c r="B180" s="11">
        <v>173</v>
      </c>
      <c r="C180" s="2">
        <v>21566</v>
      </c>
      <c r="D180" s="2" t="s">
        <v>1850</v>
      </c>
      <c r="E180" s="120" t="s">
        <v>1557</v>
      </c>
      <c r="F180" s="121" t="s">
        <v>109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>
      <c r="A181" s="5" t="s">
        <v>35</v>
      </c>
      <c r="B181" s="11">
        <v>174</v>
      </c>
      <c r="C181" s="2">
        <v>21567</v>
      </c>
      <c r="D181" s="2" t="s">
        <v>1851</v>
      </c>
      <c r="E181" s="120" t="s">
        <v>1558</v>
      </c>
      <c r="F181" s="121" t="s">
        <v>109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>
      <c r="A182" s="5" t="s">
        <v>35</v>
      </c>
      <c r="B182" s="11">
        <v>175</v>
      </c>
      <c r="C182" s="2">
        <v>21568</v>
      </c>
      <c r="D182" s="2" t="s">
        <v>1852</v>
      </c>
      <c r="E182" s="120" t="s">
        <v>1559</v>
      </c>
      <c r="F182" s="121" t="s">
        <v>109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>
      <c r="A183" s="5" t="s">
        <v>35</v>
      </c>
      <c r="B183" s="11">
        <v>176</v>
      </c>
      <c r="C183" s="2">
        <v>21569</v>
      </c>
      <c r="D183" s="2" t="s">
        <v>1853</v>
      </c>
      <c r="E183" s="120" t="s">
        <v>1560</v>
      </c>
      <c r="F183" s="121" t="s">
        <v>110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>
      <c r="A184" s="5" t="s">
        <v>35</v>
      </c>
      <c r="B184" s="11">
        <v>177</v>
      </c>
      <c r="C184" s="2">
        <v>21570</v>
      </c>
      <c r="D184" s="2" t="s">
        <v>1854</v>
      </c>
      <c r="E184" s="120" t="s">
        <v>1561</v>
      </c>
      <c r="F184" s="121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>
      <c r="A185" s="5" t="s">
        <v>35</v>
      </c>
      <c r="B185" s="11">
        <v>178</v>
      </c>
      <c r="C185" s="2">
        <v>21571</v>
      </c>
      <c r="D185" s="2" t="s">
        <v>1855</v>
      </c>
      <c r="E185" s="120" t="s">
        <v>1562</v>
      </c>
      <c r="F185" s="121" t="s">
        <v>110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>
      <c r="A186" s="5" t="s">
        <v>35</v>
      </c>
      <c r="B186" s="11">
        <v>179</v>
      </c>
      <c r="C186" s="2">
        <v>21572</v>
      </c>
      <c r="D186" s="2" t="s">
        <v>1856</v>
      </c>
      <c r="E186" s="120" t="s">
        <v>1563</v>
      </c>
      <c r="F186" s="121" t="s">
        <v>110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>
      <c r="A187" s="5" t="s">
        <v>35</v>
      </c>
      <c r="B187" s="11">
        <v>180</v>
      </c>
      <c r="C187" s="2">
        <v>21573</v>
      </c>
      <c r="D187" s="2" t="s">
        <v>1857</v>
      </c>
      <c r="E187" s="120" t="s">
        <v>1564</v>
      </c>
      <c r="F187" s="121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>
      <c r="A188" s="5" t="s">
        <v>35</v>
      </c>
      <c r="B188" s="11">
        <v>181</v>
      </c>
      <c r="C188" s="2">
        <v>21574</v>
      </c>
      <c r="D188" s="2" t="s">
        <v>1858</v>
      </c>
      <c r="E188" s="120" t="s">
        <v>1565</v>
      </c>
      <c r="F188" s="121" t="s">
        <v>110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>
      <c r="A189" s="5" t="s">
        <v>35</v>
      </c>
      <c r="B189" s="11">
        <v>182</v>
      </c>
      <c r="C189" s="2">
        <v>21575</v>
      </c>
      <c r="D189" s="2" t="s">
        <v>1859</v>
      </c>
      <c r="E189" s="120" t="s">
        <v>1566</v>
      </c>
      <c r="F189" s="121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>
      <c r="A190" s="5" t="s">
        <v>35</v>
      </c>
      <c r="B190" s="11">
        <v>183</v>
      </c>
      <c r="C190" s="2">
        <v>21576</v>
      </c>
      <c r="D190" s="2" t="s">
        <v>1860</v>
      </c>
      <c r="E190" s="120" t="s">
        <v>1567</v>
      </c>
      <c r="F190" s="121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>
      <c r="A191" s="5" t="s">
        <v>35</v>
      </c>
      <c r="B191" s="11">
        <v>184</v>
      </c>
      <c r="C191" s="2">
        <v>21577</v>
      </c>
      <c r="D191" s="2" t="s">
        <v>1861</v>
      </c>
      <c r="E191" s="120" t="s">
        <v>1568</v>
      </c>
      <c r="F191" s="121" t="s">
        <v>110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>
      <c r="A192" s="5" t="s">
        <v>35</v>
      </c>
      <c r="B192" s="11">
        <v>185</v>
      </c>
      <c r="C192" s="2">
        <v>21578</v>
      </c>
      <c r="D192" s="2" t="s">
        <v>1862</v>
      </c>
      <c r="E192" s="120" t="s">
        <v>1569</v>
      </c>
      <c r="F192" s="121" t="s">
        <v>110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>
      <c r="A193" s="5" t="s">
        <v>35</v>
      </c>
      <c r="B193" s="11">
        <v>186</v>
      </c>
      <c r="C193" s="2">
        <v>21579</v>
      </c>
      <c r="D193" s="2" t="s">
        <v>1864</v>
      </c>
      <c r="E193" s="120" t="s">
        <v>1863</v>
      </c>
      <c r="F193" s="121" t="s">
        <v>109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>
      <c r="A194" s="5" t="s">
        <v>35</v>
      </c>
      <c r="B194" s="11">
        <v>187</v>
      </c>
      <c r="C194" s="2">
        <v>21580</v>
      </c>
      <c r="D194" s="2" t="s">
        <v>1865</v>
      </c>
      <c r="E194" s="120" t="s">
        <v>1570</v>
      </c>
      <c r="F194" s="121" t="s">
        <v>109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>
      <c r="A195" s="5" t="s">
        <v>35</v>
      </c>
      <c r="B195" s="11">
        <v>188</v>
      </c>
      <c r="C195" s="2">
        <v>21581</v>
      </c>
      <c r="D195" s="2" t="s">
        <v>1866</v>
      </c>
      <c r="E195" s="120" t="s">
        <v>1571</v>
      </c>
      <c r="F195" s="121" t="s">
        <v>109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>
      <c r="A196" s="5" t="s">
        <v>35</v>
      </c>
      <c r="B196" s="11">
        <v>189</v>
      </c>
      <c r="C196" s="2">
        <v>21582</v>
      </c>
      <c r="D196" s="2" t="s">
        <v>1867</v>
      </c>
      <c r="E196" s="120" t="s">
        <v>1572</v>
      </c>
      <c r="F196" s="121" t="s">
        <v>110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>
      <c r="A197" s="5" t="s">
        <v>35</v>
      </c>
      <c r="B197" s="11">
        <v>190</v>
      </c>
      <c r="C197" s="2">
        <v>21583</v>
      </c>
      <c r="D197" s="2" t="s">
        <v>1868</v>
      </c>
      <c r="E197" s="120" t="s">
        <v>1573</v>
      </c>
      <c r="F197" s="121" t="s">
        <v>109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>
      <c r="A198" s="5" t="s">
        <v>35</v>
      </c>
      <c r="B198" s="11">
        <v>191</v>
      </c>
      <c r="C198" s="2">
        <v>21584</v>
      </c>
      <c r="D198" s="2" t="s">
        <v>1869</v>
      </c>
      <c r="E198" s="120" t="s">
        <v>1574</v>
      </c>
      <c r="F198" s="121" t="s">
        <v>109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>
      <c r="A199" s="5" t="s">
        <v>35</v>
      </c>
      <c r="B199" s="11">
        <v>192</v>
      </c>
      <c r="C199" s="2">
        <v>21585</v>
      </c>
      <c r="D199" s="2" t="s">
        <v>1870</v>
      </c>
      <c r="E199" s="120" t="s">
        <v>1575</v>
      </c>
      <c r="F199" s="121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>
      <c r="A200" s="5" t="s">
        <v>35</v>
      </c>
      <c r="B200" s="11">
        <v>193</v>
      </c>
      <c r="C200" s="2">
        <v>21586</v>
      </c>
      <c r="D200" s="2" t="s">
        <v>1871</v>
      </c>
      <c r="E200" s="120" t="s">
        <v>1576</v>
      </c>
      <c r="F200" s="121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>
      <c r="A201" s="5" t="s">
        <v>35</v>
      </c>
      <c r="B201" s="11">
        <v>194</v>
      </c>
      <c r="C201" s="2">
        <v>21587</v>
      </c>
      <c r="D201" s="2" t="s">
        <v>1872</v>
      </c>
      <c r="E201" s="120" t="s">
        <v>1577</v>
      </c>
      <c r="F201" s="121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>
      <c r="A202" s="5" t="s">
        <v>35</v>
      </c>
      <c r="B202" s="11">
        <v>195</v>
      </c>
      <c r="C202" s="2">
        <v>21588</v>
      </c>
      <c r="D202" s="2" t="s">
        <v>1873</v>
      </c>
      <c r="E202" s="120" t="s">
        <v>1578</v>
      </c>
      <c r="F202" s="121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>
      <c r="A203" s="5" t="s">
        <v>35</v>
      </c>
      <c r="B203" s="11">
        <v>196</v>
      </c>
      <c r="C203" s="2">
        <v>21589</v>
      </c>
      <c r="D203" s="2" t="s">
        <v>1874</v>
      </c>
      <c r="E203" s="120" t="s">
        <v>1579</v>
      </c>
      <c r="F203" s="121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>
      <c r="A204" s="5" t="s">
        <v>35</v>
      </c>
      <c r="B204" s="11">
        <v>197</v>
      </c>
      <c r="C204" s="2"/>
      <c r="D204" s="2"/>
      <c r="E204" s="120"/>
      <c r="F204" s="121"/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>
      <c r="A205" s="5" t="s">
        <v>35</v>
      </c>
      <c r="B205" s="11">
        <v>198</v>
      </c>
      <c r="C205" s="2"/>
      <c r="D205" s="2"/>
      <c r="E205" s="120"/>
      <c r="F205" s="121"/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>
      <c r="A206" s="5" t="s">
        <v>35</v>
      </c>
      <c r="B206" s="11">
        <v>199</v>
      </c>
      <c r="C206" s="2"/>
      <c r="D206" s="2"/>
      <c r="E206" s="120"/>
      <c r="F206" s="121"/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>
      <c r="A207" s="5" t="s">
        <v>35</v>
      </c>
      <c r="B207" s="11">
        <v>200</v>
      </c>
      <c r="C207" s="2"/>
      <c r="D207" s="2"/>
      <c r="E207" s="120"/>
      <c r="F207" s="121"/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>
      <c r="A208" s="5" t="s">
        <v>36</v>
      </c>
      <c r="B208" s="11">
        <v>201</v>
      </c>
      <c r="C208" s="2">
        <v>21590</v>
      </c>
      <c r="D208" s="2" t="s">
        <v>1875</v>
      </c>
      <c r="E208" s="120" t="s">
        <v>1580</v>
      </c>
      <c r="F208" s="121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>
      <c r="A209" s="5" t="s">
        <v>36</v>
      </c>
      <c r="B209" s="11">
        <v>202</v>
      </c>
      <c r="C209" s="2">
        <v>21591</v>
      </c>
      <c r="D209" s="2" t="s">
        <v>1876</v>
      </c>
      <c r="E209" s="120" t="s">
        <v>1581</v>
      </c>
      <c r="F209" s="121" t="s">
        <v>110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>
      <c r="A210" s="5" t="s">
        <v>36</v>
      </c>
      <c r="B210" s="11">
        <v>203</v>
      </c>
      <c r="C210" s="2">
        <v>21592</v>
      </c>
      <c r="D210" s="2" t="s">
        <v>1877</v>
      </c>
      <c r="E210" s="120" t="s">
        <v>1582</v>
      </c>
      <c r="F210" s="121" t="s">
        <v>110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>
      <c r="A211" s="5" t="s">
        <v>36</v>
      </c>
      <c r="B211" s="11">
        <v>204</v>
      </c>
      <c r="C211" s="2">
        <v>21593</v>
      </c>
      <c r="D211" s="2" t="s">
        <v>1878</v>
      </c>
      <c r="E211" s="120" t="s">
        <v>1583</v>
      </c>
      <c r="F211" s="121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>
      <c r="A212" s="5" t="s">
        <v>36</v>
      </c>
      <c r="B212" s="11">
        <v>205</v>
      </c>
      <c r="C212" s="2">
        <v>21594</v>
      </c>
      <c r="D212" s="2" t="s">
        <v>1879</v>
      </c>
      <c r="E212" s="120" t="s">
        <v>1584</v>
      </c>
      <c r="F212" s="121" t="s">
        <v>110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>
      <c r="A213" s="5" t="s">
        <v>36</v>
      </c>
      <c r="B213" s="11">
        <v>206</v>
      </c>
      <c r="C213" s="2">
        <v>21595</v>
      </c>
      <c r="D213" s="2" t="s">
        <v>1880</v>
      </c>
      <c r="E213" s="120" t="s">
        <v>1585</v>
      </c>
      <c r="F213" s="121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>
      <c r="A214" s="5" t="s">
        <v>36</v>
      </c>
      <c r="B214" s="11">
        <v>207</v>
      </c>
      <c r="C214" s="2">
        <v>21596</v>
      </c>
      <c r="D214" s="2" t="s">
        <v>1881</v>
      </c>
      <c r="E214" s="120" t="s">
        <v>1586</v>
      </c>
      <c r="F214" s="121" t="s">
        <v>109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>
      <c r="A215" s="5" t="s">
        <v>36</v>
      </c>
      <c r="B215" s="11">
        <v>208</v>
      </c>
      <c r="C215" s="2">
        <v>21597</v>
      </c>
      <c r="D215" s="2" t="s">
        <v>1882</v>
      </c>
      <c r="E215" s="120" t="s">
        <v>1587</v>
      </c>
      <c r="F215" s="121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>
      <c r="A216" s="5" t="s">
        <v>36</v>
      </c>
      <c r="B216" s="11">
        <v>209</v>
      </c>
      <c r="C216" s="2">
        <v>21598</v>
      </c>
      <c r="D216" s="2" t="s">
        <v>1883</v>
      </c>
      <c r="E216" s="120" t="s">
        <v>1588</v>
      </c>
      <c r="F216" s="121" t="s">
        <v>110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>
      <c r="A217" s="5" t="s">
        <v>36</v>
      </c>
      <c r="B217" s="11">
        <v>210</v>
      </c>
      <c r="C217" s="2">
        <v>21599</v>
      </c>
      <c r="D217" s="2" t="s">
        <v>1884</v>
      </c>
      <c r="E217" s="120" t="s">
        <v>1589</v>
      </c>
      <c r="F217" s="121" t="s">
        <v>110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>
      <c r="A218" s="5" t="s">
        <v>36</v>
      </c>
      <c r="B218" s="11">
        <v>211</v>
      </c>
      <c r="C218" s="2">
        <v>21600</v>
      </c>
      <c r="D218" s="2" t="s">
        <v>1885</v>
      </c>
      <c r="E218" s="120" t="s">
        <v>1590</v>
      </c>
      <c r="F218" s="121" t="s">
        <v>109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>
      <c r="A219" s="5" t="s">
        <v>36</v>
      </c>
      <c r="B219" s="11">
        <v>212</v>
      </c>
      <c r="C219" s="2">
        <v>21601</v>
      </c>
      <c r="D219" s="2" t="s">
        <v>1886</v>
      </c>
      <c r="E219" s="120" t="s">
        <v>1591</v>
      </c>
      <c r="F219" s="121" t="s">
        <v>109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>
      <c r="A220" s="5" t="s">
        <v>36</v>
      </c>
      <c r="B220" s="11">
        <v>213</v>
      </c>
      <c r="C220" s="2">
        <v>21602</v>
      </c>
      <c r="D220" s="2" t="s">
        <v>1887</v>
      </c>
      <c r="E220" s="120" t="s">
        <v>1592</v>
      </c>
      <c r="F220" s="121" t="s">
        <v>110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>
      <c r="A221" s="5" t="s">
        <v>36</v>
      </c>
      <c r="B221" s="11">
        <v>214</v>
      </c>
      <c r="C221" s="2">
        <v>21603</v>
      </c>
      <c r="D221" s="2" t="s">
        <v>1889</v>
      </c>
      <c r="E221" s="120" t="s">
        <v>1593</v>
      </c>
      <c r="F221" s="121" t="s">
        <v>109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>
      <c r="A222" s="5" t="s">
        <v>36</v>
      </c>
      <c r="B222" s="11">
        <v>215</v>
      </c>
      <c r="C222" s="2">
        <v>21604</v>
      </c>
      <c r="D222" s="2" t="s">
        <v>1888</v>
      </c>
      <c r="E222" s="120" t="s">
        <v>1594</v>
      </c>
      <c r="F222" s="121" t="s">
        <v>109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>
      <c r="A223" s="5" t="s">
        <v>36</v>
      </c>
      <c r="B223" s="11">
        <v>216</v>
      </c>
      <c r="C223" s="2">
        <v>21605</v>
      </c>
      <c r="D223" s="2" t="s">
        <v>1890</v>
      </c>
      <c r="E223" s="120" t="s">
        <v>1595</v>
      </c>
      <c r="F223" s="121" t="s">
        <v>109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>
      <c r="A224" s="5" t="s">
        <v>36</v>
      </c>
      <c r="B224" s="11">
        <v>217</v>
      </c>
      <c r="C224" s="2">
        <v>21606</v>
      </c>
      <c r="D224" s="2" t="s">
        <v>1891</v>
      </c>
      <c r="E224" s="120" t="s">
        <v>1596</v>
      </c>
      <c r="F224" s="121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>
      <c r="A225" s="5" t="s">
        <v>36</v>
      </c>
      <c r="B225" s="11">
        <v>218</v>
      </c>
      <c r="C225" s="2">
        <v>21607</v>
      </c>
      <c r="D225" s="2" t="s">
        <v>1892</v>
      </c>
      <c r="E225" s="120" t="s">
        <v>1597</v>
      </c>
      <c r="F225" s="121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>
      <c r="A226" s="5" t="s">
        <v>36</v>
      </c>
      <c r="B226" s="11">
        <v>219</v>
      </c>
      <c r="C226" s="2">
        <v>21608</v>
      </c>
      <c r="D226" s="2" t="s">
        <v>1893</v>
      </c>
      <c r="E226" s="120" t="s">
        <v>1598</v>
      </c>
      <c r="F226" s="121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>
      <c r="A227" s="5" t="s">
        <v>36</v>
      </c>
      <c r="B227" s="11">
        <v>220</v>
      </c>
      <c r="C227" s="2">
        <v>21609</v>
      </c>
      <c r="D227" s="2" t="s">
        <v>1894</v>
      </c>
      <c r="E227" s="120" t="s">
        <v>1599</v>
      </c>
      <c r="F227" s="121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>
      <c r="A228" s="5" t="s">
        <v>36</v>
      </c>
      <c r="B228" s="11">
        <v>221</v>
      </c>
      <c r="C228" s="2">
        <v>21610</v>
      </c>
      <c r="D228" s="2" t="s">
        <v>1895</v>
      </c>
      <c r="E228" s="120" t="s">
        <v>1600</v>
      </c>
      <c r="F228" s="121" t="s">
        <v>110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>
      <c r="A229" s="5" t="s">
        <v>36</v>
      </c>
      <c r="B229" s="11">
        <v>222</v>
      </c>
      <c r="C229" s="2">
        <v>21611</v>
      </c>
      <c r="D229" s="2" t="s">
        <v>1896</v>
      </c>
      <c r="E229" s="120" t="s">
        <v>1601</v>
      </c>
      <c r="F229" s="121" t="s">
        <v>110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>
      <c r="A230" s="5" t="s">
        <v>36</v>
      </c>
      <c r="B230" s="11">
        <v>223</v>
      </c>
      <c r="C230" s="2">
        <v>21612</v>
      </c>
      <c r="D230" s="2" t="s">
        <v>1897</v>
      </c>
      <c r="E230" s="120" t="s">
        <v>1602</v>
      </c>
      <c r="F230" s="121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>
      <c r="A231" s="5" t="s">
        <v>36</v>
      </c>
      <c r="B231" s="11">
        <v>224</v>
      </c>
      <c r="C231" s="2">
        <v>21613</v>
      </c>
      <c r="D231" s="2" t="s">
        <v>1898</v>
      </c>
      <c r="E231" s="120" t="s">
        <v>1603</v>
      </c>
      <c r="F231" s="121" t="s">
        <v>109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>
      <c r="A232" s="5" t="s">
        <v>36</v>
      </c>
      <c r="B232" s="11">
        <v>225</v>
      </c>
      <c r="C232" s="2">
        <v>21614</v>
      </c>
      <c r="D232" s="2" t="s">
        <v>1899</v>
      </c>
      <c r="E232" s="120" t="s">
        <v>1604</v>
      </c>
      <c r="F232" s="121" t="s">
        <v>109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>
      <c r="A233" s="5" t="s">
        <v>36</v>
      </c>
      <c r="B233" s="11">
        <v>226</v>
      </c>
      <c r="C233" s="2">
        <v>21615</v>
      </c>
      <c r="D233" s="2" t="s">
        <v>1900</v>
      </c>
      <c r="E233" s="120" t="s">
        <v>1605</v>
      </c>
      <c r="F233" s="121" t="s">
        <v>109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>
      <c r="A234" s="5" t="s">
        <v>36</v>
      </c>
      <c r="B234" s="11">
        <v>227</v>
      </c>
      <c r="C234" s="2">
        <v>21616</v>
      </c>
      <c r="D234" s="115" t="s">
        <v>1901</v>
      </c>
      <c r="E234" s="120" t="s">
        <v>1606</v>
      </c>
      <c r="F234" s="121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>
      <c r="A235" s="5" t="s">
        <v>36</v>
      </c>
      <c r="B235" s="11">
        <v>228</v>
      </c>
      <c r="C235" s="2">
        <v>21617</v>
      </c>
      <c r="D235" s="2" t="s">
        <v>1902</v>
      </c>
      <c r="E235" s="120" t="s">
        <v>1607</v>
      </c>
      <c r="F235" s="121" t="s">
        <v>110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>
      <c r="A236" s="5" t="s">
        <v>36</v>
      </c>
      <c r="B236" s="11">
        <v>229</v>
      </c>
      <c r="C236" s="2">
        <v>21618</v>
      </c>
      <c r="D236" s="2" t="s">
        <v>1903</v>
      </c>
      <c r="E236" s="120" t="s">
        <v>1608</v>
      </c>
      <c r="F236" s="121" t="s">
        <v>110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>
      <c r="A237" s="5" t="s">
        <v>36</v>
      </c>
      <c r="B237" s="11">
        <v>230</v>
      </c>
      <c r="C237" s="2">
        <v>21619</v>
      </c>
      <c r="D237" s="2" t="s">
        <v>1904</v>
      </c>
      <c r="E237" s="120" t="s">
        <v>1609</v>
      </c>
      <c r="F237" s="121" t="s">
        <v>110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>
      <c r="A238" s="5" t="s">
        <v>36</v>
      </c>
      <c r="B238" s="11">
        <v>231</v>
      </c>
      <c r="C238" s="2">
        <v>21620</v>
      </c>
      <c r="D238" s="2" t="s">
        <v>1905</v>
      </c>
      <c r="E238" s="120" t="s">
        <v>1610</v>
      </c>
      <c r="F238" s="121" t="s">
        <v>110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>
      <c r="A239" s="5" t="s">
        <v>36</v>
      </c>
      <c r="B239" s="11">
        <v>232</v>
      </c>
      <c r="C239" s="2">
        <v>21621</v>
      </c>
      <c r="D239" s="2" t="s">
        <v>1906</v>
      </c>
      <c r="E239" s="120" t="s">
        <v>1611</v>
      </c>
      <c r="F239" s="121" t="s">
        <v>109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>
      <c r="A240" s="5" t="s">
        <v>36</v>
      </c>
      <c r="B240" s="11">
        <v>233</v>
      </c>
      <c r="C240" s="2">
        <v>21622</v>
      </c>
      <c r="D240" s="2" t="s">
        <v>1907</v>
      </c>
      <c r="E240" s="120" t="s">
        <v>1612</v>
      </c>
      <c r="F240" s="121" t="s">
        <v>110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>
      <c r="A241" s="5" t="s">
        <v>36</v>
      </c>
      <c r="B241" s="11">
        <v>234</v>
      </c>
      <c r="C241" s="2">
        <v>21623</v>
      </c>
      <c r="D241" s="2" t="s">
        <v>1908</v>
      </c>
      <c r="E241" s="120" t="s">
        <v>1613</v>
      </c>
      <c r="F241" s="121" t="s">
        <v>109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>
      <c r="A242" s="5" t="s">
        <v>36</v>
      </c>
      <c r="B242" s="11">
        <v>235</v>
      </c>
      <c r="C242" s="2">
        <v>21624</v>
      </c>
      <c r="D242" s="2" t="s">
        <v>1909</v>
      </c>
      <c r="E242" s="120" t="s">
        <v>1614</v>
      </c>
      <c r="F242" s="121" t="s">
        <v>109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>
      <c r="A243" s="5" t="s">
        <v>36</v>
      </c>
      <c r="B243" s="11">
        <v>236</v>
      </c>
      <c r="C243" s="2"/>
      <c r="D243" s="2"/>
      <c r="E243" s="120"/>
      <c r="F243" s="121"/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>
      <c r="A244" s="5" t="s">
        <v>36</v>
      </c>
      <c r="B244" s="11">
        <v>237</v>
      </c>
      <c r="C244" s="2"/>
      <c r="D244" s="2"/>
      <c r="E244" s="120"/>
      <c r="F244" s="121"/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>
      <c r="A245" s="5" t="s">
        <v>36</v>
      </c>
      <c r="B245" s="11">
        <v>238</v>
      </c>
      <c r="C245" s="2"/>
      <c r="D245" s="2"/>
      <c r="E245" s="120"/>
      <c r="F245" s="121"/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>
      <c r="A246" s="5" t="s">
        <v>36</v>
      </c>
      <c r="B246" s="11">
        <v>239</v>
      </c>
      <c r="C246" s="2"/>
      <c r="D246" s="2"/>
      <c r="E246" s="120"/>
      <c r="F246" s="121"/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>
      <c r="A247" s="5" t="s">
        <v>36</v>
      </c>
      <c r="B247" s="11">
        <v>240</v>
      </c>
      <c r="C247" s="2"/>
      <c r="D247" s="2"/>
      <c r="E247" s="120"/>
      <c r="F247" s="121"/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>
      <c r="A248" s="5" t="s">
        <v>37</v>
      </c>
      <c r="B248" s="11">
        <v>241</v>
      </c>
      <c r="C248" s="2">
        <v>21625</v>
      </c>
      <c r="D248" s="2" t="s">
        <v>1910</v>
      </c>
      <c r="E248" s="120" t="s">
        <v>1615</v>
      </c>
      <c r="F248" s="121" t="s">
        <v>110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>
      <c r="A249" s="5" t="s">
        <v>37</v>
      </c>
      <c r="B249" s="11">
        <v>242</v>
      </c>
      <c r="C249" s="2">
        <v>21626</v>
      </c>
      <c r="D249" s="2" t="s">
        <v>1911</v>
      </c>
      <c r="E249" s="120" t="s">
        <v>1616</v>
      </c>
      <c r="F249" s="121" t="s">
        <v>109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>
      <c r="A250" s="5" t="s">
        <v>37</v>
      </c>
      <c r="B250" s="11">
        <v>243</v>
      </c>
      <c r="C250" s="2">
        <v>21627</v>
      </c>
      <c r="D250" s="2" t="s">
        <v>1912</v>
      </c>
      <c r="E250" s="120" t="s">
        <v>1617</v>
      </c>
      <c r="F250" s="121" t="s">
        <v>109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>
      <c r="A251" s="5" t="s">
        <v>37</v>
      </c>
      <c r="B251" s="11">
        <v>244</v>
      </c>
      <c r="C251" s="2">
        <v>21628</v>
      </c>
      <c r="D251" s="2" t="s">
        <v>1913</v>
      </c>
      <c r="E251" s="120" t="s">
        <v>1618</v>
      </c>
      <c r="F251" s="121" t="s">
        <v>110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>
      <c r="A252" s="5" t="s">
        <v>37</v>
      </c>
      <c r="B252" s="11">
        <v>245</v>
      </c>
      <c r="C252" s="2">
        <v>21629</v>
      </c>
      <c r="D252" s="2" t="s">
        <v>1914</v>
      </c>
      <c r="E252" s="120" t="s">
        <v>1619</v>
      </c>
      <c r="F252" s="121" t="s">
        <v>109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>
      <c r="A253" s="5" t="s">
        <v>37</v>
      </c>
      <c r="B253" s="11">
        <v>246</v>
      </c>
      <c r="C253" s="2">
        <v>21630</v>
      </c>
      <c r="D253" s="2" t="s">
        <v>1915</v>
      </c>
      <c r="E253" s="120" t="s">
        <v>1620</v>
      </c>
      <c r="F253" s="121" t="s">
        <v>110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>
      <c r="A254" s="5" t="s">
        <v>37</v>
      </c>
      <c r="B254" s="11">
        <v>247</v>
      </c>
      <c r="C254" s="2">
        <v>21631</v>
      </c>
      <c r="D254" s="2" t="s">
        <v>1916</v>
      </c>
      <c r="E254" s="120" t="s">
        <v>1621</v>
      </c>
      <c r="F254" s="121" t="s">
        <v>109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 ht="15.75" thickBot="1">
      <c r="A255" s="5" t="s">
        <v>37</v>
      </c>
      <c r="B255" s="11">
        <v>248</v>
      </c>
      <c r="C255" s="2">
        <v>21632</v>
      </c>
      <c r="D255" s="2" t="s">
        <v>1917</v>
      </c>
      <c r="E255" s="124" t="s">
        <v>1622</v>
      </c>
      <c r="F255" s="125" t="s">
        <v>109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>
      <c r="A256" s="5" t="s">
        <v>37</v>
      </c>
      <c r="B256" s="11">
        <v>249</v>
      </c>
      <c r="C256" s="2">
        <v>21633</v>
      </c>
      <c r="D256" s="2" t="s">
        <v>1918</v>
      </c>
      <c r="E256" s="120" t="s">
        <v>1623</v>
      </c>
      <c r="F256" s="121" t="s">
        <v>110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>
      <c r="A257" s="5" t="s">
        <v>37</v>
      </c>
      <c r="B257" s="11">
        <v>250</v>
      </c>
      <c r="C257" s="2">
        <v>21634</v>
      </c>
      <c r="D257" s="2" t="s">
        <v>1919</v>
      </c>
      <c r="E257" s="120" t="s">
        <v>1624</v>
      </c>
      <c r="F257" s="121" t="s">
        <v>110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0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0</v>
      </c>
    </row>
    <row r="258" spans="1:34">
      <c r="A258" s="5" t="s">
        <v>37</v>
      </c>
      <c r="B258" s="11">
        <v>251</v>
      </c>
      <c r="C258" s="2">
        <v>21635</v>
      </c>
      <c r="D258" s="2" t="s">
        <v>1921</v>
      </c>
      <c r="E258" s="120" t="s">
        <v>1920</v>
      </c>
      <c r="F258" s="121" t="s">
        <v>109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>
      <c r="A259" s="5" t="s">
        <v>37</v>
      </c>
      <c r="B259" s="11">
        <v>252</v>
      </c>
      <c r="C259" s="2">
        <v>21636</v>
      </c>
      <c r="D259" s="2" t="s">
        <v>1922</v>
      </c>
      <c r="E259" s="120" t="s">
        <v>1625</v>
      </c>
      <c r="F259" s="121" t="s">
        <v>109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>
      <c r="A260" s="5" t="s">
        <v>37</v>
      </c>
      <c r="B260" s="11">
        <v>253</v>
      </c>
      <c r="C260" s="2">
        <v>21638</v>
      </c>
      <c r="D260" s="2" t="s">
        <v>1923</v>
      </c>
      <c r="E260" s="120" t="s">
        <v>1626</v>
      </c>
      <c r="F260" s="121" t="s">
        <v>109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>
      <c r="A261" s="5" t="s">
        <v>37</v>
      </c>
      <c r="B261" s="11">
        <v>254</v>
      </c>
      <c r="C261" s="2">
        <v>21639</v>
      </c>
      <c r="D261" s="2" t="s">
        <v>1924</v>
      </c>
      <c r="E261" s="120" t="s">
        <v>1627</v>
      </c>
      <c r="F261" s="121" t="s">
        <v>110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>
      <c r="A262" s="5" t="s">
        <v>37</v>
      </c>
      <c r="B262" s="11">
        <v>255</v>
      </c>
      <c r="C262" s="2">
        <v>21640</v>
      </c>
      <c r="D262" s="2" t="s">
        <v>1925</v>
      </c>
      <c r="E262" s="120" t="s">
        <v>1628</v>
      </c>
      <c r="F262" s="121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>
      <c r="A263" s="5" t="s">
        <v>37</v>
      </c>
      <c r="B263" s="11">
        <v>256</v>
      </c>
      <c r="C263" s="2">
        <v>21641</v>
      </c>
      <c r="D263" s="2" t="s">
        <v>1926</v>
      </c>
      <c r="E263" s="120" t="s">
        <v>1629</v>
      </c>
      <c r="F263" s="121" t="s">
        <v>109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>
      <c r="A264" s="5" t="s">
        <v>37</v>
      </c>
      <c r="B264" s="11">
        <v>257</v>
      </c>
      <c r="C264" s="2">
        <v>21642</v>
      </c>
      <c r="D264" s="2" t="s">
        <v>1927</v>
      </c>
      <c r="E264" s="120" t="s">
        <v>1630</v>
      </c>
      <c r="F264" s="121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>
      <c r="A265" s="5" t="s">
        <v>37</v>
      </c>
      <c r="B265" s="11">
        <v>258</v>
      </c>
      <c r="C265" s="2">
        <v>21643</v>
      </c>
      <c r="D265" s="2" t="s">
        <v>1928</v>
      </c>
      <c r="E265" s="120" t="s">
        <v>1631</v>
      </c>
      <c r="F265" s="121" t="s">
        <v>109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>
      <c r="A266" s="5" t="s">
        <v>37</v>
      </c>
      <c r="B266" s="11">
        <v>259</v>
      </c>
      <c r="C266" s="2">
        <v>21644</v>
      </c>
      <c r="D266" s="2" t="s">
        <v>1929</v>
      </c>
      <c r="E266" s="120" t="s">
        <v>1632</v>
      </c>
      <c r="F266" s="121" t="s">
        <v>110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>
      <c r="A267" s="5" t="s">
        <v>37</v>
      </c>
      <c r="B267" s="11">
        <v>260</v>
      </c>
      <c r="C267" s="2">
        <v>21645</v>
      </c>
      <c r="D267" s="2" t="s">
        <v>1930</v>
      </c>
      <c r="E267" s="120" t="s">
        <v>1633</v>
      </c>
      <c r="F267" s="121" t="s">
        <v>110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>
      <c r="A268" s="5" t="s">
        <v>37</v>
      </c>
      <c r="B268" s="11">
        <v>261</v>
      </c>
      <c r="C268" s="2">
        <v>21646</v>
      </c>
      <c r="D268" s="2" t="s">
        <v>1931</v>
      </c>
      <c r="E268" s="120" t="s">
        <v>1634</v>
      </c>
      <c r="F268" s="121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>
      <c r="A269" s="5" t="s">
        <v>37</v>
      </c>
      <c r="B269" s="11">
        <v>262</v>
      </c>
      <c r="C269" s="2">
        <v>21647</v>
      </c>
      <c r="D269" s="2" t="s">
        <v>1932</v>
      </c>
      <c r="E269" s="120" t="s">
        <v>1635</v>
      </c>
      <c r="F269" s="121" t="s">
        <v>110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>
      <c r="A270" s="5" t="s">
        <v>37</v>
      </c>
      <c r="B270" s="11">
        <v>263</v>
      </c>
      <c r="C270" s="2">
        <v>21648</v>
      </c>
      <c r="D270" s="2" t="s">
        <v>1933</v>
      </c>
      <c r="E270" s="120" t="s">
        <v>1636</v>
      </c>
      <c r="F270" s="121" t="s">
        <v>109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>
      <c r="A271" s="5" t="s">
        <v>37</v>
      </c>
      <c r="B271" s="11">
        <v>264</v>
      </c>
      <c r="C271" s="2">
        <v>21649</v>
      </c>
      <c r="D271" s="2" t="s">
        <v>1934</v>
      </c>
      <c r="E271" s="120" t="s">
        <v>1637</v>
      </c>
      <c r="F271" s="121" t="s">
        <v>109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>
      <c r="A272" s="5" t="s">
        <v>37</v>
      </c>
      <c r="B272" s="11">
        <v>265</v>
      </c>
      <c r="C272" s="2">
        <v>21650</v>
      </c>
      <c r="D272" s="2" t="s">
        <v>1935</v>
      </c>
      <c r="E272" s="120" t="s">
        <v>1638</v>
      </c>
      <c r="F272" s="121" t="s">
        <v>110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>
      <c r="A273" s="5" t="s">
        <v>37</v>
      </c>
      <c r="B273" s="11">
        <v>266</v>
      </c>
      <c r="C273" s="2">
        <v>21651</v>
      </c>
      <c r="D273" s="2" t="s">
        <v>1936</v>
      </c>
      <c r="E273" s="120" t="s">
        <v>1639</v>
      </c>
      <c r="F273" s="121" t="s">
        <v>109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>
      <c r="A274" s="5" t="s">
        <v>37</v>
      </c>
      <c r="B274" s="11">
        <v>267</v>
      </c>
      <c r="C274" s="2">
        <v>21652</v>
      </c>
      <c r="D274" s="2" t="s">
        <v>1937</v>
      </c>
      <c r="E274" s="120" t="s">
        <v>1640</v>
      </c>
      <c r="F274" s="121" t="s">
        <v>110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>
      <c r="A275" s="5" t="s">
        <v>37</v>
      </c>
      <c r="B275" s="11">
        <v>268</v>
      </c>
      <c r="C275" s="2">
        <v>21653</v>
      </c>
      <c r="D275" s="2" t="s">
        <v>1938</v>
      </c>
      <c r="E275" s="120" t="s">
        <v>1641</v>
      </c>
      <c r="F275" s="121" t="s">
        <v>110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>
      <c r="A276" s="5" t="s">
        <v>37</v>
      </c>
      <c r="B276" s="11">
        <v>269</v>
      </c>
      <c r="C276" s="2">
        <v>21654</v>
      </c>
      <c r="D276" s="2" t="s">
        <v>1939</v>
      </c>
      <c r="E276" s="120" t="s">
        <v>1642</v>
      </c>
      <c r="F276" s="121" t="s">
        <v>109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>
      <c r="A277" s="5" t="s">
        <v>37</v>
      </c>
      <c r="B277" s="11">
        <v>270</v>
      </c>
      <c r="C277" s="2">
        <v>21655</v>
      </c>
      <c r="D277" s="2" t="s">
        <v>1940</v>
      </c>
      <c r="E277" s="120" t="s">
        <v>1643</v>
      </c>
      <c r="F277" s="121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>
      <c r="A278" s="5" t="s">
        <v>37</v>
      </c>
      <c r="B278" s="11">
        <v>271</v>
      </c>
      <c r="C278" s="2">
        <v>21656</v>
      </c>
      <c r="D278" s="2" t="s">
        <v>1941</v>
      </c>
      <c r="E278" s="120" t="s">
        <v>1644</v>
      </c>
      <c r="F278" s="121" t="s">
        <v>110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>
      <c r="A279" s="5" t="s">
        <v>37</v>
      </c>
      <c r="B279" s="11">
        <v>272</v>
      </c>
      <c r="C279" s="2">
        <v>21657</v>
      </c>
      <c r="D279" s="2" t="s">
        <v>1942</v>
      </c>
      <c r="E279" s="120" t="s">
        <v>1645</v>
      </c>
      <c r="F279" s="121" t="s">
        <v>110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>
      <c r="A280" s="5" t="s">
        <v>37</v>
      </c>
      <c r="B280" s="11">
        <v>273</v>
      </c>
      <c r="C280" s="2">
        <v>21658</v>
      </c>
      <c r="D280" s="2" t="s">
        <v>1943</v>
      </c>
      <c r="E280" s="120" t="s">
        <v>1646</v>
      </c>
      <c r="F280" s="121" t="s">
        <v>110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>
      <c r="A281" s="5" t="s">
        <v>37</v>
      </c>
      <c r="B281" s="11">
        <v>274</v>
      </c>
      <c r="C281" s="2">
        <v>21659</v>
      </c>
      <c r="D281" s="2" t="s">
        <v>1944</v>
      </c>
      <c r="E281" s="120" t="s">
        <v>1647</v>
      </c>
      <c r="F281" s="121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>
      <c r="A282" s="5" t="s">
        <v>37</v>
      </c>
      <c r="B282" s="11">
        <v>275</v>
      </c>
      <c r="C282" s="2"/>
      <c r="D282" s="2"/>
      <c r="E282" s="120"/>
      <c r="F282" s="121"/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>
      <c r="A283" s="5" t="s">
        <v>37</v>
      </c>
      <c r="B283" s="11">
        <v>276</v>
      </c>
      <c r="C283" s="2"/>
      <c r="D283" s="2"/>
      <c r="E283" s="120"/>
      <c r="F283" s="121"/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>
      <c r="A284" s="5" t="s">
        <v>37</v>
      </c>
      <c r="B284" s="11">
        <v>277</v>
      </c>
      <c r="C284" s="2"/>
      <c r="D284" s="2"/>
      <c r="E284" s="120"/>
      <c r="F284" s="121"/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>
      <c r="A285" s="5" t="s">
        <v>37</v>
      </c>
      <c r="B285" s="11">
        <v>278</v>
      </c>
      <c r="C285" s="2"/>
      <c r="D285" s="2"/>
      <c r="E285" s="120"/>
      <c r="F285" s="121"/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>
      <c r="A286" s="5" t="s">
        <v>37</v>
      </c>
      <c r="B286" s="11">
        <v>279</v>
      </c>
      <c r="C286" s="68"/>
      <c r="D286" s="115"/>
      <c r="E286" s="120"/>
      <c r="F286" s="121"/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>
      <c r="A287" s="5" t="s">
        <v>37</v>
      </c>
      <c r="B287" s="11">
        <v>280</v>
      </c>
      <c r="C287" s="2"/>
      <c r="D287" s="2"/>
      <c r="E287" s="120"/>
      <c r="F287" s="121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>
      <c r="A288" s="5" t="s">
        <v>38</v>
      </c>
      <c r="B288" s="11">
        <v>281</v>
      </c>
      <c r="C288" s="2">
        <v>21660</v>
      </c>
      <c r="D288" s="2" t="s">
        <v>1945</v>
      </c>
      <c r="E288" s="120" t="s">
        <v>1648</v>
      </c>
      <c r="F288" s="121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>
      <c r="A289" s="5" t="s">
        <v>38</v>
      </c>
      <c r="B289" s="11">
        <v>282</v>
      </c>
      <c r="C289" s="2">
        <v>21661</v>
      </c>
      <c r="D289" s="2" t="s">
        <v>1946</v>
      </c>
      <c r="E289" s="120" t="s">
        <v>1649</v>
      </c>
      <c r="F289" s="121" t="s">
        <v>109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>
      <c r="A290" s="5" t="s">
        <v>38</v>
      </c>
      <c r="B290" s="11">
        <v>283</v>
      </c>
      <c r="C290" s="2">
        <v>21662</v>
      </c>
      <c r="D290" s="2" t="s">
        <v>1947</v>
      </c>
      <c r="E290" s="120" t="s">
        <v>1650</v>
      </c>
      <c r="F290" s="121" t="s">
        <v>109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>
      <c r="A291" s="5" t="s">
        <v>38</v>
      </c>
      <c r="B291" s="11">
        <v>284</v>
      </c>
      <c r="C291" s="2">
        <v>21663</v>
      </c>
      <c r="D291" s="2" t="s">
        <v>1948</v>
      </c>
      <c r="E291" s="120" t="s">
        <v>1651</v>
      </c>
      <c r="F291" s="121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>
      <c r="A292" s="5" t="s">
        <v>38</v>
      </c>
      <c r="B292" s="11">
        <v>285</v>
      </c>
      <c r="C292" s="2">
        <v>21664</v>
      </c>
      <c r="D292" s="2" t="s">
        <v>1949</v>
      </c>
      <c r="E292" s="120" t="s">
        <v>1652</v>
      </c>
      <c r="F292" s="121" t="s">
        <v>110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>
      <c r="A293" s="5" t="s">
        <v>38</v>
      </c>
      <c r="B293" s="11">
        <v>286</v>
      </c>
      <c r="C293" s="2">
        <v>21665</v>
      </c>
      <c r="D293" s="2" t="s">
        <v>1950</v>
      </c>
      <c r="E293" s="120" t="s">
        <v>1653</v>
      </c>
      <c r="F293" s="121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>
      <c r="A294" s="5" t="s">
        <v>38</v>
      </c>
      <c r="B294" s="11">
        <v>287</v>
      </c>
      <c r="C294" s="2">
        <v>21666</v>
      </c>
      <c r="D294" s="2" t="s">
        <v>1951</v>
      </c>
      <c r="E294" s="120" t="s">
        <v>1654</v>
      </c>
      <c r="F294" s="121" t="s">
        <v>109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>
      <c r="A295" s="5" t="s">
        <v>38</v>
      </c>
      <c r="B295" s="11">
        <v>288</v>
      </c>
      <c r="C295" s="2">
        <v>21667</v>
      </c>
      <c r="D295" s="2" t="s">
        <v>1952</v>
      </c>
      <c r="E295" s="122" t="s">
        <v>1655</v>
      </c>
      <c r="F295" s="123" t="s">
        <v>109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>
      <c r="A296" s="5" t="s">
        <v>38</v>
      </c>
      <c r="B296" s="11">
        <v>289</v>
      </c>
      <c r="C296" s="2">
        <v>21668</v>
      </c>
      <c r="D296" s="2" t="s">
        <v>1953</v>
      </c>
      <c r="E296" s="122" t="s">
        <v>1656</v>
      </c>
      <c r="F296" s="123" t="s">
        <v>109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>
      <c r="A297" s="5" t="s">
        <v>38</v>
      </c>
      <c r="B297" s="11">
        <v>290</v>
      </c>
      <c r="C297" s="2">
        <v>21669</v>
      </c>
      <c r="D297" s="2" t="s">
        <v>1954</v>
      </c>
      <c r="E297" s="122" t="s">
        <v>1657</v>
      </c>
      <c r="F297" s="123" t="s">
        <v>110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>
      <c r="A298" s="5" t="s">
        <v>38</v>
      </c>
      <c r="B298" s="11">
        <v>291</v>
      </c>
      <c r="C298" s="2">
        <v>21670</v>
      </c>
      <c r="D298" s="2" t="s">
        <v>1955</v>
      </c>
      <c r="E298" s="122" t="s">
        <v>1658</v>
      </c>
      <c r="F298" s="123" t="s">
        <v>109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>
      <c r="A299" s="5" t="s">
        <v>38</v>
      </c>
      <c r="B299" s="11">
        <v>292</v>
      </c>
      <c r="C299" s="2">
        <v>21671</v>
      </c>
      <c r="D299" s="2" t="s">
        <v>1956</v>
      </c>
      <c r="E299" s="122" t="s">
        <v>1659</v>
      </c>
      <c r="F299" s="123" t="s">
        <v>109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>
      <c r="A300" s="5" t="s">
        <v>38</v>
      </c>
      <c r="B300" s="11">
        <v>293</v>
      </c>
      <c r="C300" s="2">
        <v>21672</v>
      </c>
      <c r="D300" s="2" t="s">
        <v>1957</v>
      </c>
      <c r="E300" s="122" t="s">
        <v>1660</v>
      </c>
      <c r="F300" s="123" t="s">
        <v>110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>
      <c r="A301" s="5" t="s">
        <v>38</v>
      </c>
      <c r="B301" s="11">
        <v>294</v>
      </c>
      <c r="C301" s="2">
        <v>21673</v>
      </c>
      <c r="D301" s="2" t="s">
        <v>1958</v>
      </c>
      <c r="E301" s="122" t="s">
        <v>1661</v>
      </c>
      <c r="F301" s="123" t="s">
        <v>110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>
      <c r="A302" s="5" t="s">
        <v>38</v>
      </c>
      <c r="B302" s="11">
        <v>295</v>
      </c>
      <c r="C302" s="2">
        <v>21674</v>
      </c>
      <c r="D302" s="2" t="s">
        <v>1959</v>
      </c>
      <c r="E302" s="122" t="s">
        <v>1662</v>
      </c>
      <c r="F302" s="123" t="s">
        <v>110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>
      <c r="A303" s="5" t="s">
        <v>38</v>
      </c>
      <c r="B303" s="11">
        <v>296</v>
      </c>
      <c r="C303" s="2">
        <v>21675</v>
      </c>
      <c r="D303" s="2" t="s">
        <v>1960</v>
      </c>
      <c r="E303" s="122" t="s">
        <v>1663</v>
      </c>
      <c r="F303" s="123" t="s">
        <v>110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>
      <c r="A304" s="5" t="s">
        <v>38</v>
      </c>
      <c r="B304" s="11">
        <v>297</v>
      </c>
      <c r="C304" s="2">
        <v>21676</v>
      </c>
      <c r="D304" s="2" t="s">
        <v>1961</v>
      </c>
      <c r="E304" s="122" t="s">
        <v>1664</v>
      </c>
      <c r="F304" s="123" t="s">
        <v>110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>
      <c r="A305" s="5" t="s">
        <v>38</v>
      </c>
      <c r="B305" s="11">
        <v>298</v>
      </c>
      <c r="C305" s="2">
        <v>21677</v>
      </c>
      <c r="D305" s="2" t="s">
        <v>1962</v>
      </c>
      <c r="E305" s="122" t="s">
        <v>1665</v>
      </c>
      <c r="F305" s="123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>
      <c r="A306" s="5" t="s">
        <v>38</v>
      </c>
      <c r="B306" s="11">
        <v>299</v>
      </c>
      <c r="C306" s="2">
        <v>21678</v>
      </c>
      <c r="D306" s="2" t="s">
        <v>1963</v>
      </c>
      <c r="E306" s="122" t="s">
        <v>1666</v>
      </c>
      <c r="F306" s="123" t="s">
        <v>109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>
      <c r="A307" s="5" t="s">
        <v>38</v>
      </c>
      <c r="B307" s="11">
        <v>300</v>
      </c>
      <c r="C307" s="2">
        <v>21679</v>
      </c>
      <c r="D307" s="2" t="s">
        <v>1964</v>
      </c>
      <c r="E307" s="122" t="s">
        <v>1667</v>
      </c>
      <c r="F307" s="123" t="s">
        <v>109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>
      <c r="A308" s="5" t="s">
        <v>38</v>
      </c>
      <c r="B308" s="11">
        <v>301</v>
      </c>
      <c r="C308" s="2">
        <v>21680</v>
      </c>
      <c r="D308" s="2" t="s">
        <v>1965</v>
      </c>
      <c r="E308" s="122" t="s">
        <v>1668</v>
      </c>
      <c r="F308" s="123" t="s">
        <v>109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>
      <c r="A309" s="5" t="s">
        <v>38</v>
      </c>
      <c r="B309" s="11">
        <v>302</v>
      </c>
      <c r="C309" s="2">
        <v>21681</v>
      </c>
      <c r="D309" s="2" t="s">
        <v>1966</v>
      </c>
      <c r="E309" s="122" t="s">
        <v>1669</v>
      </c>
      <c r="F309" s="123" t="s">
        <v>110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>
      <c r="A310" s="5" t="s">
        <v>38</v>
      </c>
      <c r="B310" s="11">
        <v>303</v>
      </c>
      <c r="C310" s="2">
        <v>21682</v>
      </c>
      <c r="D310" s="2" t="s">
        <v>1967</v>
      </c>
      <c r="E310" s="122" t="s">
        <v>1670</v>
      </c>
      <c r="F310" s="123" t="s">
        <v>110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>
      <c r="A311" s="5" t="s">
        <v>38</v>
      </c>
      <c r="B311" s="11">
        <v>304</v>
      </c>
      <c r="C311" s="2">
        <v>21683</v>
      </c>
      <c r="D311" s="2" t="s">
        <v>1968</v>
      </c>
      <c r="E311" s="122" t="s">
        <v>1671</v>
      </c>
      <c r="F311" s="123" t="s">
        <v>110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>
      <c r="A312" s="5" t="s">
        <v>38</v>
      </c>
      <c r="B312" s="11">
        <v>305</v>
      </c>
      <c r="C312" s="2">
        <v>21684</v>
      </c>
      <c r="D312" s="2" t="s">
        <v>1969</v>
      </c>
      <c r="E312" s="122" t="s">
        <v>1672</v>
      </c>
      <c r="F312" s="123" t="s">
        <v>110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>
      <c r="A313" s="5" t="s">
        <v>38</v>
      </c>
      <c r="B313" s="11">
        <v>306</v>
      </c>
      <c r="C313" s="2">
        <v>21685</v>
      </c>
      <c r="D313" s="2" t="s">
        <v>1970</v>
      </c>
      <c r="E313" s="122" t="s">
        <v>1673</v>
      </c>
      <c r="F313" s="123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>
      <c r="A314" s="5" t="s">
        <v>38</v>
      </c>
      <c r="B314" s="11">
        <v>307</v>
      </c>
      <c r="C314" s="2">
        <v>21686</v>
      </c>
      <c r="D314" s="2" t="s">
        <v>1971</v>
      </c>
      <c r="E314" s="122" t="s">
        <v>1674</v>
      </c>
      <c r="F314" s="123" t="s">
        <v>110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>
      <c r="A315" s="5" t="s">
        <v>38</v>
      </c>
      <c r="B315" s="11">
        <v>308</v>
      </c>
      <c r="C315" s="2">
        <v>21687</v>
      </c>
      <c r="D315" s="2" t="s">
        <v>1972</v>
      </c>
      <c r="E315" s="122" t="s">
        <v>1675</v>
      </c>
      <c r="F315" s="123" t="s">
        <v>109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>
      <c r="A316" s="5" t="s">
        <v>38</v>
      </c>
      <c r="B316" s="11">
        <v>309</v>
      </c>
      <c r="C316" s="2">
        <v>21688</v>
      </c>
      <c r="D316" s="2" t="s">
        <v>1973</v>
      </c>
      <c r="E316" s="122" t="s">
        <v>1676</v>
      </c>
      <c r="F316" s="123" t="s">
        <v>109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>
      <c r="A317" s="5" t="s">
        <v>38</v>
      </c>
      <c r="B317" s="11">
        <v>310</v>
      </c>
      <c r="C317" s="2">
        <v>21689</v>
      </c>
      <c r="D317" s="2" t="s">
        <v>1974</v>
      </c>
      <c r="E317" s="122" t="s">
        <v>1677</v>
      </c>
      <c r="F317" s="123" t="s">
        <v>109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>
      <c r="A318" s="5" t="s">
        <v>38</v>
      </c>
      <c r="B318" s="11">
        <v>311</v>
      </c>
      <c r="C318" s="2">
        <v>21690</v>
      </c>
      <c r="D318" s="2" t="s">
        <v>1975</v>
      </c>
      <c r="E318" s="122" t="s">
        <v>1678</v>
      </c>
      <c r="F318" s="123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>
      <c r="A319" s="5" t="s">
        <v>38</v>
      </c>
      <c r="B319" s="11">
        <v>312</v>
      </c>
      <c r="C319" s="2">
        <v>21691</v>
      </c>
      <c r="D319" s="2" t="s">
        <v>1976</v>
      </c>
      <c r="E319" s="122" t="s">
        <v>1679</v>
      </c>
      <c r="F319" s="123" t="s">
        <v>110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>
      <c r="A320" s="5" t="s">
        <v>38</v>
      </c>
      <c r="B320" s="11">
        <v>313</v>
      </c>
      <c r="C320" s="2">
        <v>21692</v>
      </c>
      <c r="D320" s="2" t="s">
        <v>1977</v>
      </c>
      <c r="E320" s="122" t="s">
        <v>1680</v>
      </c>
      <c r="F320" s="123" t="s">
        <v>110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>
      <c r="A321" s="5" t="s">
        <v>38</v>
      </c>
      <c r="B321" s="11">
        <v>314</v>
      </c>
      <c r="C321" s="2">
        <v>21693</v>
      </c>
      <c r="D321" s="2" t="s">
        <v>1978</v>
      </c>
      <c r="E321" s="122" t="s">
        <v>1681</v>
      </c>
      <c r="F321" s="123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>
      <c r="A322" s="5" t="s">
        <v>38</v>
      </c>
      <c r="B322" s="11">
        <v>315</v>
      </c>
      <c r="C322" s="68">
        <v>21694</v>
      </c>
      <c r="D322" s="115" t="s">
        <v>1979</v>
      </c>
      <c r="E322" s="122" t="s">
        <v>1682</v>
      </c>
      <c r="F322" s="123" t="s">
        <v>110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>
      <c r="A323" s="5" t="s">
        <v>38</v>
      </c>
      <c r="B323" s="11">
        <v>316</v>
      </c>
      <c r="C323" s="2"/>
      <c r="D323" s="2"/>
      <c r="E323" s="122"/>
      <c r="F323" s="123"/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>
      <c r="A324" s="5" t="s">
        <v>38</v>
      </c>
      <c r="B324" s="11">
        <v>317</v>
      </c>
      <c r="C324" s="2"/>
      <c r="D324" s="2"/>
      <c r="E324" s="122"/>
      <c r="F324" s="123"/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>
      <c r="A325" s="5" t="s">
        <v>38</v>
      </c>
      <c r="B325" s="11">
        <v>318</v>
      </c>
      <c r="C325" s="2"/>
      <c r="D325" s="2"/>
      <c r="E325" s="122"/>
      <c r="F325" s="123"/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>
      <c r="A326" s="5" t="s">
        <v>38</v>
      </c>
      <c r="B326" s="11">
        <v>319</v>
      </c>
      <c r="C326" s="2"/>
      <c r="D326" s="2"/>
      <c r="E326" s="122"/>
      <c r="F326" s="123"/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>
      <c r="A327" s="6" t="s">
        <v>38</v>
      </c>
      <c r="B327" s="12">
        <v>320</v>
      </c>
      <c r="C327" s="7"/>
      <c r="D327" s="7"/>
      <c r="E327" s="8"/>
      <c r="F327" s="129"/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>
      <c r="C329">
        <f>MAX(C$8:C$327)</f>
        <v>21694</v>
      </c>
    </row>
    <row r="330" spans="1:34">
      <c r="C330">
        <f>MIN(C$8:C$327)</f>
        <v>21410</v>
      </c>
    </row>
    <row r="331" spans="1:34">
      <c r="C331">
        <f>C329-C330+1</f>
        <v>285</v>
      </c>
    </row>
  </sheetData>
  <sheetProtection sheet="1" objects="1" scenarios="1"/>
  <sortState ref="A9:F327">
    <sortCondition ref="A9:A327"/>
    <sortCondition ref="E9:E327"/>
  </sortState>
  <mergeCells count="11">
    <mergeCell ref="G2:I4"/>
    <mergeCell ref="S2:Z2"/>
    <mergeCell ref="S4:Z4"/>
    <mergeCell ref="A6:A7"/>
    <mergeCell ref="U6:AH6"/>
    <mergeCell ref="B6:B7"/>
    <mergeCell ref="G6:T6"/>
    <mergeCell ref="F6:F7"/>
    <mergeCell ref="E6:E7"/>
    <mergeCell ref="D6:D7"/>
    <mergeCell ref="C6:C7"/>
  </mergeCells>
  <pageMargins left="0.7" right="0.7" top="0.75" bottom="0.75" header="0.3" footer="0.3"/>
  <pageSetup paperSize="1000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9"/>
  <sheetViews>
    <sheetView showZeros="0" workbookViewId="0">
      <pane xSplit="5" ySplit="7" topLeftCell="F161" activePane="bottomRight" state="frozen"/>
      <selection pane="topRight" activeCell="F1" sqref="F1"/>
      <selection pane="bottomLeft" activeCell="A8" sqref="A8"/>
      <selection pane="bottomRight" activeCell="U128" sqref="U128:U167"/>
    </sheetView>
  </sheetViews>
  <sheetFormatPr defaultColWidth="4.7109375" defaultRowHeight="1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1" max="33" width="0" hidden="1" customWidth="1"/>
    <col min="34" max="34" width="6.7109375" customWidth="1"/>
  </cols>
  <sheetData>
    <row r="1" spans="1:34" ht="18.75" customHeight="1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>
      <c r="A2" s="117"/>
      <c r="B2" s="117"/>
      <c r="C2" s="118"/>
      <c r="D2" s="118"/>
      <c r="E2" s="118"/>
      <c r="F2" s="52"/>
      <c r="G2" s="180" t="s">
        <v>113</v>
      </c>
      <c r="H2" s="180"/>
      <c r="I2" s="180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81" t="s">
        <v>176</v>
      </c>
      <c r="T2" s="182"/>
      <c r="U2" s="182"/>
      <c r="V2" s="182"/>
      <c r="W2" s="182"/>
      <c r="X2" s="182"/>
      <c r="Y2" s="182"/>
      <c r="Z2" s="183"/>
      <c r="AA2" s="51"/>
      <c r="AB2" s="51"/>
      <c r="AC2" s="51"/>
      <c r="AD2" s="51"/>
      <c r="AE2" s="51"/>
      <c r="AF2" s="51"/>
      <c r="AG2" s="51"/>
      <c r="AH2" s="51"/>
    </row>
    <row r="3" spans="1:34" ht="18.75" customHeight="1">
      <c r="A3" s="117"/>
      <c r="B3" s="117"/>
      <c r="C3" s="118"/>
      <c r="D3" s="118"/>
      <c r="E3" s="118"/>
      <c r="F3" s="52"/>
      <c r="G3" s="180"/>
      <c r="H3" s="180"/>
      <c r="I3" s="180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>
      <c r="A4" s="117"/>
      <c r="B4" s="117"/>
      <c r="C4" s="118"/>
      <c r="D4" s="118"/>
      <c r="E4" s="118"/>
      <c r="F4" s="52"/>
      <c r="G4" s="180"/>
      <c r="H4" s="180"/>
      <c r="I4" s="180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81" t="s">
        <v>177</v>
      </c>
      <c r="T4" s="182"/>
      <c r="U4" s="182"/>
      <c r="V4" s="182"/>
      <c r="W4" s="182"/>
      <c r="X4" s="182"/>
      <c r="Y4" s="182"/>
      <c r="Z4" s="183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>
      <c r="A6" s="184" t="s">
        <v>0</v>
      </c>
      <c r="B6" s="189" t="s">
        <v>39</v>
      </c>
      <c r="C6" s="195" t="s">
        <v>1</v>
      </c>
      <c r="D6" s="187" t="s">
        <v>2</v>
      </c>
      <c r="E6" s="187" t="s">
        <v>3</v>
      </c>
      <c r="F6" s="192" t="s">
        <v>4</v>
      </c>
      <c r="G6" s="191" t="s">
        <v>5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186" t="s">
        <v>20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8"/>
    </row>
    <row r="7" spans="1:34" ht="19.5" customHeight="1" thickBot="1">
      <c r="A7" s="185"/>
      <c r="B7" s="190"/>
      <c r="C7" s="196"/>
      <c r="D7" s="194"/>
      <c r="E7" s="194"/>
      <c r="F7" s="193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16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>
      <c r="A8" s="3" t="s">
        <v>48</v>
      </c>
      <c r="B8" s="13">
        <v>1</v>
      </c>
      <c r="C8" s="37">
        <v>21077</v>
      </c>
      <c r="D8" s="37" t="s">
        <v>1079</v>
      </c>
      <c r="E8" s="4" t="s">
        <v>685</v>
      </c>
      <c r="F8" s="94" t="s">
        <v>109</v>
      </c>
      <c r="G8" s="217">
        <v>80</v>
      </c>
      <c r="H8" s="218">
        <v>95</v>
      </c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87.5</v>
      </c>
      <c r="R8" s="219">
        <v>95</v>
      </c>
      <c r="S8" s="85"/>
      <c r="T8" s="81">
        <f>ROUND((Q8*$L$2+R8*$L$3+S8*$L$4)/SUM($L$2:$L$4),0)</f>
        <v>68</v>
      </c>
      <c r="U8" s="217">
        <v>85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85</v>
      </c>
    </row>
    <row r="9" spans="1:34">
      <c r="A9" s="5" t="s">
        <v>48</v>
      </c>
      <c r="B9" s="11">
        <v>2</v>
      </c>
      <c r="C9" s="2">
        <v>21116</v>
      </c>
      <c r="D9" s="2" t="s">
        <v>1116</v>
      </c>
      <c r="E9" s="1" t="s">
        <v>722</v>
      </c>
      <c r="F9" s="95" t="s">
        <v>110</v>
      </c>
      <c r="G9" s="217">
        <v>55</v>
      </c>
      <c r="H9" s="218">
        <v>65</v>
      </c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60</v>
      </c>
      <c r="R9" s="220">
        <v>43</v>
      </c>
      <c r="S9" s="86"/>
      <c r="T9" s="82">
        <f t="shared" ref="T9:T72" si="1">ROUND((Q9*$L$2+R9*$L$3+S9*$L$4)/SUM($L$2:$L$4),0)</f>
        <v>41</v>
      </c>
      <c r="U9" s="217" t="s">
        <v>1990</v>
      </c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>
      <c r="A10" s="5" t="s">
        <v>48</v>
      </c>
      <c r="B10" s="11">
        <v>3</v>
      </c>
      <c r="C10" s="2">
        <v>21318</v>
      </c>
      <c r="D10" s="2" t="s">
        <v>1310</v>
      </c>
      <c r="E10" s="1" t="s">
        <v>915</v>
      </c>
      <c r="F10" s="95" t="s">
        <v>109</v>
      </c>
      <c r="G10" s="217">
        <v>40</v>
      </c>
      <c r="H10" s="218">
        <v>95</v>
      </c>
      <c r="I10" s="86"/>
      <c r="J10" s="86"/>
      <c r="K10" s="86"/>
      <c r="L10" s="86"/>
      <c r="M10" s="86"/>
      <c r="N10" s="86"/>
      <c r="O10" s="86"/>
      <c r="P10" s="86"/>
      <c r="Q10" s="68">
        <f t="shared" si="0"/>
        <v>67.5</v>
      </c>
      <c r="R10" s="220">
        <v>70</v>
      </c>
      <c r="S10" s="86"/>
      <c r="T10" s="82">
        <f t="shared" si="1"/>
        <v>51</v>
      </c>
      <c r="U10" s="217" t="s">
        <v>1990</v>
      </c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>
      <c r="A11" s="5" t="s">
        <v>48</v>
      </c>
      <c r="B11" s="11">
        <v>4</v>
      </c>
      <c r="C11" s="2">
        <v>21278</v>
      </c>
      <c r="D11" s="2" t="s">
        <v>1273</v>
      </c>
      <c r="E11" s="1" t="s">
        <v>878</v>
      </c>
      <c r="F11" s="95" t="s">
        <v>110</v>
      </c>
      <c r="G11" s="217">
        <v>75</v>
      </c>
      <c r="H11" s="218">
        <v>95</v>
      </c>
      <c r="I11" s="86"/>
      <c r="J11" s="86"/>
      <c r="K11" s="86"/>
      <c r="L11" s="86"/>
      <c r="M11" s="86"/>
      <c r="N11" s="86"/>
      <c r="O11" s="86"/>
      <c r="P11" s="86"/>
      <c r="Q11" s="68">
        <f t="shared" si="0"/>
        <v>85</v>
      </c>
      <c r="R11" s="220">
        <v>90</v>
      </c>
      <c r="S11" s="86"/>
      <c r="T11" s="82">
        <f t="shared" si="1"/>
        <v>65</v>
      </c>
      <c r="U11" s="217">
        <v>87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87</v>
      </c>
    </row>
    <row r="12" spans="1:34">
      <c r="A12" s="5" t="s">
        <v>48</v>
      </c>
      <c r="B12" s="11">
        <v>5</v>
      </c>
      <c r="C12" s="2">
        <v>21117</v>
      </c>
      <c r="D12" s="2" t="s">
        <v>1117</v>
      </c>
      <c r="E12" s="1" t="s">
        <v>723</v>
      </c>
      <c r="F12" s="95" t="s">
        <v>110</v>
      </c>
      <c r="G12" s="217">
        <v>70</v>
      </c>
      <c r="H12" s="218">
        <v>85</v>
      </c>
      <c r="I12" s="86"/>
      <c r="J12" s="86"/>
      <c r="K12" s="86"/>
      <c r="L12" s="86"/>
      <c r="M12" s="86"/>
      <c r="N12" s="86"/>
      <c r="O12" s="86"/>
      <c r="P12" s="86"/>
      <c r="Q12" s="68">
        <f t="shared" si="0"/>
        <v>77.5</v>
      </c>
      <c r="R12" s="220">
        <v>93</v>
      </c>
      <c r="S12" s="86"/>
      <c r="T12" s="82">
        <f t="shared" si="1"/>
        <v>62</v>
      </c>
      <c r="U12" s="217">
        <v>85</v>
      </c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85</v>
      </c>
    </row>
    <row r="13" spans="1:34">
      <c r="A13" s="5" t="s">
        <v>48</v>
      </c>
      <c r="B13" s="11">
        <v>6</v>
      </c>
      <c r="C13" s="2">
        <v>21198</v>
      </c>
      <c r="D13" s="2" t="s">
        <v>1195</v>
      </c>
      <c r="E13" s="1" t="s">
        <v>801</v>
      </c>
      <c r="F13" s="95" t="s">
        <v>110</v>
      </c>
      <c r="G13" s="217">
        <v>55</v>
      </c>
      <c r="H13" s="218" t="s">
        <v>1990</v>
      </c>
      <c r="I13" s="86"/>
      <c r="J13" s="86"/>
      <c r="K13" s="86"/>
      <c r="L13" s="86"/>
      <c r="M13" s="86"/>
      <c r="N13" s="86"/>
      <c r="O13" s="86"/>
      <c r="P13" s="86"/>
      <c r="Q13" s="68">
        <f t="shared" si="0"/>
        <v>55</v>
      </c>
      <c r="R13" s="220">
        <v>85</v>
      </c>
      <c r="S13" s="86"/>
      <c r="T13" s="82">
        <f t="shared" si="1"/>
        <v>49</v>
      </c>
      <c r="U13" s="217" t="s">
        <v>1990</v>
      </c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>
      <c r="A14" s="5" t="s">
        <v>48</v>
      </c>
      <c r="B14" s="11">
        <v>7</v>
      </c>
      <c r="C14" s="2">
        <v>21364</v>
      </c>
      <c r="D14" s="2" t="s">
        <v>1353</v>
      </c>
      <c r="E14" s="1" t="s">
        <v>957</v>
      </c>
      <c r="F14" s="95" t="s">
        <v>109</v>
      </c>
      <c r="G14" s="217">
        <v>80</v>
      </c>
      <c r="H14" s="218" t="s">
        <v>1990</v>
      </c>
      <c r="I14" s="86"/>
      <c r="J14" s="86"/>
      <c r="K14" s="86"/>
      <c r="L14" s="86"/>
      <c r="M14" s="86"/>
      <c r="N14" s="86"/>
      <c r="O14" s="86"/>
      <c r="P14" s="86"/>
      <c r="Q14" s="68">
        <f t="shared" si="0"/>
        <v>80</v>
      </c>
      <c r="R14" s="220">
        <v>33</v>
      </c>
      <c r="S14" s="86"/>
      <c r="T14" s="82">
        <f t="shared" si="1"/>
        <v>48</v>
      </c>
      <c r="U14" s="217" t="s">
        <v>1990</v>
      </c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>
      <c r="A15" s="5" t="s">
        <v>48</v>
      </c>
      <c r="B15" s="11">
        <v>8</v>
      </c>
      <c r="C15" s="2">
        <v>21695</v>
      </c>
      <c r="D15" s="2" t="s">
        <v>1683</v>
      </c>
      <c r="E15" s="1" t="s">
        <v>1684</v>
      </c>
      <c r="F15" s="95" t="s">
        <v>109</v>
      </c>
      <c r="G15" s="217">
        <v>30</v>
      </c>
      <c r="H15" s="218" t="s">
        <v>1990</v>
      </c>
      <c r="I15" s="86"/>
      <c r="J15" s="86"/>
      <c r="K15" s="86"/>
      <c r="L15" s="86"/>
      <c r="M15" s="86"/>
      <c r="N15" s="86"/>
      <c r="O15" s="86"/>
      <c r="P15" s="86"/>
      <c r="Q15" s="68">
        <f t="shared" si="0"/>
        <v>30</v>
      </c>
      <c r="R15" s="220">
        <v>93</v>
      </c>
      <c r="S15" s="86"/>
      <c r="T15" s="82">
        <f t="shared" si="1"/>
        <v>38</v>
      </c>
      <c r="U15" s="217" t="s">
        <v>1990</v>
      </c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>
      <c r="A16" s="5" t="s">
        <v>48</v>
      </c>
      <c r="B16" s="11">
        <v>9</v>
      </c>
      <c r="C16" s="2">
        <v>21123</v>
      </c>
      <c r="D16" s="2" t="s">
        <v>1122</v>
      </c>
      <c r="E16" s="1" t="s">
        <v>728</v>
      </c>
      <c r="F16" s="95" t="s">
        <v>110</v>
      </c>
      <c r="G16" s="217">
        <v>75</v>
      </c>
      <c r="H16" s="218">
        <v>80</v>
      </c>
      <c r="I16" s="86"/>
      <c r="J16" s="86"/>
      <c r="K16" s="86"/>
      <c r="L16" s="86"/>
      <c r="M16" s="86"/>
      <c r="N16" s="86"/>
      <c r="O16" s="86"/>
      <c r="P16" s="86"/>
      <c r="Q16" s="68">
        <f t="shared" si="0"/>
        <v>77.5</v>
      </c>
      <c r="R16" s="220">
        <v>90</v>
      </c>
      <c r="S16" s="86"/>
      <c r="T16" s="82">
        <f t="shared" si="1"/>
        <v>61</v>
      </c>
      <c r="U16" s="217" t="s">
        <v>1990</v>
      </c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>
      <c r="A17" s="5" t="s">
        <v>48</v>
      </c>
      <c r="B17" s="11">
        <v>10</v>
      </c>
      <c r="C17" s="2">
        <v>21246</v>
      </c>
      <c r="D17" s="2" t="s">
        <v>1241</v>
      </c>
      <c r="E17" s="1" t="s">
        <v>847</v>
      </c>
      <c r="F17" s="95" t="s">
        <v>109</v>
      </c>
      <c r="G17" s="217">
        <v>80</v>
      </c>
      <c r="H17" s="218">
        <v>95</v>
      </c>
      <c r="I17" s="86"/>
      <c r="J17" s="86"/>
      <c r="K17" s="86"/>
      <c r="L17" s="86"/>
      <c r="M17" s="86"/>
      <c r="N17" s="86"/>
      <c r="O17" s="86"/>
      <c r="P17" s="86"/>
      <c r="Q17" s="68">
        <f t="shared" si="0"/>
        <v>87.5</v>
      </c>
      <c r="R17" s="220">
        <v>63</v>
      </c>
      <c r="S17" s="86"/>
      <c r="T17" s="82">
        <f t="shared" si="1"/>
        <v>60</v>
      </c>
      <c r="U17" s="217" t="s">
        <v>1990</v>
      </c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>
      <c r="A18" s="5" t="s">
        <v>48</v>
      </c>
      <c r="B18" s="11">
        <v>11</v>
      </c>
      <c r="C18" s="2">
        <v>21326</v>
      </c>
      <c r="D18" s="2" t="s">
        <v>1317</v>
      </c>
      <c r="E18" s="1" t="s">
        <v>922</v>
      </c>
      <c r="F18" s="95" t="s">
        <v>110</v>
      </c>
      <c r="G18" s="217">
        <v>90</v>
      </c>
      <c r="H18" s="218">
        <v>100</v>
      </c>
      <c r="I18" s="86"/>
      <c r="J18" s="86"/>
      <c r="K18" s="86"/>
      <c r="L18" s="86"/>
      <c r="M18" s="86"/>
      <c r="N18" s="86"/>
      <c r="O18" s="86"/>
      <c r="P18" s="86"/>
      <c r="Q18" s="68">
        <f t="shared" si="0"/>
        <v>95</v>
      </c>
      <c r="R18" s="220">
        <v>85</v>
      </c>
      <c r="S18" s="86"/>
      <c r="T18" s="82">
        <f t="shared" si="1"/>
        <v>69</v>
      </c>
      <c r="U18" s="217">
        <v>83</v>
      </c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83</v>
      </c>
    </row>
    <row r="19" spans="1:34">
      <c r="A19" s="5" t="s">
        <v>48</v>
      </c>
      <c r="B19" s="11">
        <v>12</v>
      </c>
      <c r="C19" s="2">
        <v>21373</v>
      </c>
      <c r="D19" s="2" t="s">
        <v>1362</v>
      </c>
      <c r="E19" s="1" t="s">
        <v>966</v>
      </c>
      <c r="F19" s="95" t="s">
        <v>110</v>
      </c>
      <c r="G19" s="217">
        <v>80</v>
      </c>
      <c r="H19" s="218">
        <v>95</v>
      </c>
      <c r="I19" s="86"/>
      <c r="J19" s="86"/>
      <c r="K19" s="86"/>
      <c r="L19" s="86"/>
      <c r="M19" s="86"/>
      <c r="N19" s="86"/>
      <c r="O19" s="86"/>
      <c r="P19" s="86"/>
      <c r="Q19" s="68">
        <f t="shared" si="0"/>
        <v>87.5</v>
      </c>
      <c r="R19" s="220">
        <v>90</v>
      </c>
      <c r="S19" s="86"/>
      <c r="T19" s="82">
        <f t="shared" si="1"/>
        <v>66</v>
      </c>
      <c r="U19" s="217" t="s">
        <v>1990</v>
      </c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>
      <c r="A20" s="5" t="s">
        <v>48</v>
      </c>
      <c r="B20" s="11">
        <v>13</v>
      </c>
      <c r="C20" s="2">
        <v>21374</v>
      </c>
      <c r="D20" s="2" t="s">
        <v>1363</v>
      </c>
      <c r="E20" s="1" t="s">
        <v>967</v>
      </c>
      <c r="F20" s="95" t="s">
        <v>110</v>
      </c>
      <c r="G20" s="217">
        <v>40</v>
      </c>
      <c r="H20" s="218" t="s">
        <v>1990</v>
      </c>
      <c r="I20" s="86"/>
      <c r="J20" s="86"/>
      <c r="K20" s="86"/>
      <c r="L20" s="86"/>
      <c r="M20" s="86"/>
      <c r="N20" s="86"/>
      <c r="O20" s="86"/>
      <c r="P20" s="86"/>
      <c r="Q20" s="68">
        <f t="shared" si="0"/>
        <v>40</v>
      </c>
      <c r="R20" s="220">
        <v>58</v>
      </c>
      <c r="S20" s="86"/>
      <c r="T20" s="82">
        <f t="shared" si="1"/>
        <v>35</v>
      </c>
      <c r="U20" s="217">
        <v>83</v>
      </c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83</v>
      </c>
    </row>
    <row r="21" spans="1:34">
      <c r="A21" s="5" t="s">
        <v>48</v>
      </c>
      <c r="B21" s="11">
        <v>14</v>
      </c>
      <c r="C21" s="2">
        <v>21210</v>
      </c>
      <c r="D21" s="2" t="s">
        <v>1207</v>
      </c>
      <c r="E21" s="1" t="s">
        <v>813</v>
      </c>
      <c r="F21" s="95" t="s">
        <v>110</v>
      </c>
      <c r="G21" s="217">
        <v>85</v>
      </c>
      <c r="H21" s="218">
        <v>40</v>
      </c>
      <c r="I21" s="86"/>
      <c r="J21" s="86"/>
      <c r="K21" s="86"/>
      <c r="L21" s="86"/>
      <c r="M21" s="86"/>
      <c r="N21" s="86"/>
      <c r="O21" s="86"/>
      <c r="P21" s="86"/>
      <c r="Q21" s="68">
        <f t="shared" si="0"/>
        <v>62.5</v>
      </c>
      <c r="R21" s="220">
        <v>75</v>
      </c>
      <c r="S21" s="86"/>
      <c r="T21" s="82">
        <f t="shared" si="1"/>
        <v>50</v>
      </c>
      <c r="U21" s="217" t="s">
        <v>1990</v>
      </c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>
      <c r="A22" s="5" t="s">
        <v>48</v>
      </c>
      <c r="B22" s="11">
        <v>15</v>
      </c>
      <c r="C22" s="2">
        <v>21252</v>
      </c>
      <c r="D22" s="2" t="s">
        <v>1247</v>
      </c>
      <c r="E22" s="1" t="s">
        <v>853</v>
      </c>
      <c r="F22" s="95" t="s">
        <v>110</v>
      </c>
      <c r="G22" s="217">
        <v>100</v>
      </c>
      <c r="H22" s="218">
        <v>80</v>
      </c>
      <c r="I22" s="86"/>
      <c r="J22" s="86"/>
      <c r="K22" s="86"/>
      <c r="L22" s="86"/>
      <c r="M22" s="86"/>
      <c r="N22" s="86"/>
      <c r="O22" s="86"/>
      <c r="P22" s="86"/>
      <c r="Q22" s="68">
        <f t="shared" si="0"/>
        <v>90</v>
      </c>
      <c r="R22" s="220">
        <v>88</v>
      </c>
      <c r="S22" s="86"/>
      <c r="T22" s="82">
        <f t="shared" si="1"/>
        <v>67</v>
      </c>
      <c r="U22" s="217">
        <v>87</v>
      </c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87</v>
      </c>
    </row>
    <row r="23" spans="1:34">
      <c r="A23" s="5" t="s">
        <v>48</v>
      </c>
      <c r="B23" s="11">
        <v>16</v>
      </c>
      <c r="C23" s="2">
        <v>21290</v>
      </c>
      <c r="D23" s="2" t="s">
        <v>1285</v>
      </c>
      <c r="E23" s="1" t="s">
        <v>890</v>
      </c>
      <c r="F23" s="95" t="s">
        <v>110</v>
      </c>
      <c r="G23" s="217">
        <v>30</v>
      </c>
      <c r="H23" s="218" t="s">
        <v>1990</v>
      </c>
      <c r="I23" s="86"/>
      <c r="J23" s="86"/>
      <c r="K23" s="86"/>
      <c r="L23" s="86"/>
      <c r="M23" s="86"/>
      <c r="N23" s="86"/>
      <c r="O23" s="86"/>
      <c r="P23" s="86"/>
      <c r="Q23" s="68">
        <f t="shared" si="0"/>
        <v>30</v>
      </c>
      <c r="R23" s="220">
        <v>85</v>
      </c>
      <c r="S23" s="86"/>
      <c r="T23" s="82">
        <f t="shared" si="1"/>
        <v>36</v>
      </c>
      <c r="U23" s="217">
        <v>85</v>
      </c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85</v>
      </c>
    </row>
    <row r="24" spans="1:34">
      <c r="A24" s="5" t="s">
        <v>48</v>
      </c>
      <c r="B24" s="11">
        <v>17</v>
      </c>
      <c r="C24" s="2">
        <v>21131</v>
      </c>
      <c r="D24" s="2" t="s">
        <v>1129</v>
      </c>
      <c r="E24" s="1" t="s">
        <v>735</v>
      </c>
      <c r="F24" s="95" t="s">
        <v>110</v>
      </c>
      <c r="G24" s="217">
        <v>85</v>
      </c>
      <c r="H24" s="218">
        <v>100</v>
      </c>
      <c r="I24" s="86"/>
      <c r="J24" s="86"/>
      <c r="K24" s="86"/>
      <c r="L24" s="86"/>
      <c r="M24" s="86"/>
      <c r="N24" s="86"/>
      <c r="O24" s="86"/>
      <c r="P24" s="86"/>
      <c r="Q24" s="68">
        <f t="shared" si="0"/>
        <v>92.5</v>
      </c>
      <c r="R24" s="220">
        <v>63</v>
      </c>
      <c r="S24" s="86"/>
      <c r="T24" s="82">
        <f t="shared" si="1"/>
        <v>62</v>
      </c>
      <c r="U24" s="217">
        <v>83</v>
      </c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83</v>
      </c>
    </row>
    <row r="25" spans="1:34">
      <c r="A25" s="5" t="s">
        <v>48</v>
      </c>
      <c r="B25" s="11">
        <v>18</v>
      </c>
      <c r="C25" s="2">
        <v>21338</v>
      </c>
      <c r="D25" s="2" t="s">
        <v>1329</v>
      </c>
      <c r="E25" s="1" t="s">
        <v>934</v>
      </c>
      <c r="F25" s="95" t="s">
        <v>110</v>
      </c>
      <c r="G25" s="217">
        <v>95</v>
      </c>
      <c r="H25" s="218">
        <v>95</v>
      </c>
      <c r="I25" s="86"/>
      <c r="J25" s="86"/>
      <c r="K25" s="86"/>
      <c r="L25" s="86"/>
      <c r="M25" s="86"/>
      <c r="N25" s="86"/>
      <c r="O25" s="86"/>
      <c r="P25" s="86"/>
      <c r="Q25" s="68">
        <f t="shared" si="0"/>
        <v>95</v>
      </c>
      <c r="R25" s="220">
        <v>88</v>
      </c>
      <c r="S25" s="86"/>
      <c r="T25" s="82">
        <f t="shared" si="1"/>
        <v>70</v>
      </c>
      <c r="U25" s="217">
        <v>85</v>
      </c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85</v>
      </c>
    </row>
    <row r="26" spans="1:34">
      <c r="A26" s="5" t="s">
        <v>48</v>
      </c>
      <c r="B26" s="11">
        <v>19</v>
      </c>
      <c r="C26" s="2">
        <v>21094</v>
      </c>
      <c r="D26" s="2" t="s">
        <v>1095</v>
      </c>
      <c r="E26" s="1" t="s">
        <v>701</v>
      </c>
      <c r="F26" s="95" t="s">
        <v>109</v>
      </c>
      <c r="G26" s="217" t="s">
        <v>1990</v>
      </c>
      <c r="H26" s="218" t="s">
        <v>1990</v>
      </c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220">
        <v>43</v>
      </c>
      <c r="S26" s="86"/>
      <c r="T26" s="82">
        <f t="shared" si="1"/>
        <v>11</v>
      </c>
      <c r="U26" s="217" t="s">
        <v>1990</v>
      </c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>
      <c r="A27" s="5" t="s">
        <v>48</v>
      </c>
      <c r="B27" s="11">
        <v>20</v>
      </c>
      <c r="C27" s="2">
        <v>21178</v>
      </c>
      <c r="D27" s="2" t="s">
        <v>1175</v>
      </c>
      <c r="E27" s="1" t="s">
        <v>781</v>
      </c>
      <c r="F27" s="95" t="s">
        <v>109</v>
      </c>
      <c r="G27" s="217">
        <v>35</v>
      </c>
      <c r="H27" s="218">
        <v>15</v>
      </c>
      <c r="I27" s="86"/>
      <c r="J27" s="86"/>
      <c r="K27" s="86"/>
      <c r="L27" s="86"/>
      <c r="M27" s="86"/>
      <c r="N27" s="86"/>
      <c r="O27" s="86"/>
      <c r="P27" s="86"/>
      <c r="Q27" s="68">
        <f t="shared" si="0"/>
        <v>25</v>
      </c>
      <c r="R27" s="220">
        <v>18</v>
      </c>
      <c r="S27" s="86"/>
      <c r="T27" s="82">
        <f t="shared" si="1"/>
        <v>17</v>
      </c>
      <c r="U27" s="217">
        <v>83</v>
      </c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83</v>
      </c>
    </row>
    <row r="28" spans="1:34">
      <c r="A28" s="5" t="s">
        <v>48</v>
      </c>
      <c r="B28" s="11">
        <v>21</v>
      </c>
      <c r="C28" s="2">
        <v>21132</v>
      </c>
      <c r="D28" s="2" t="s">
        <v>1130</v>
      </c>
      <c r="E28" s="1" t="s">
        <v>736</v>
      </c>
      <c r="F28" s="95" t="s">
        <v>109</v>
      </c>
      <c r="G28" s="217">
        <v>45</v>
      </c>
      <c r="H28" s="218" t="s">
        <v>1990</v>
      </c>
      <c r="I28" s="86"/>
      <c r="J28" s="86"/>
      <c r="K28" s="86"/>
      <c r="L28" s="86"/>
      <c r="M28" s="86"/>
      <c r="N28" s="86"/>
      <c r="O28" s="86"/>
      <c r="P28" s="86"/>
      <c r="Q28" s="68">
        <f t="shared" si="0"/>
        <v>45</v>
      </c>
      <c r="R28" s="220">
        <v>18</v>
      </c>
      <c r="S28" s="86"/>
      <c r="T28" s="82">
        <f t="shared" si="1"/>
        <v>27</v>
      </c>
      <c r="U28" s="217" t="s">
        <v>1990</v>
      </c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>
      <c r="A29" s="5" t="s">
        <v>48</v>
      </c>
      <c r="B29" s="11">
        <v>22</v>
      </c>
      <c r="C29" s="2">
        <v>21097</v>
      </c>
      <c r="D29" s="2" t="s">
        <v>1098</v>
      </c>
      <c r="E29" s="1" t="s">
        <v>704</v>
      </c>
      <c r="F29" s="95" t="s">
        <v>109</v>
      </c>
      <c r="G29" s="217">
        <v>45</v>
      </c>
      <c r="H29" s="218">
        <v>85</v>
      </c>
      <c r="I29" s="86"/>
      <c r="J29" s="86"/>
      <c r="K29" s="86"/>
      <c r="L29" s="86"/>
      <c r="M29" s="86"/>
      <c r="N29" s="86"/>
      <c r="O29" s="86"/>
      <c r="P29" s="86"/>
      <c r="Q29" s="68">
        <f t="shared" si="0"/>
        <v>65</v>
      </c>
      <c r="R29" s="220">
        <v>75</v>
      </c>
      <c r="S29" s="86"/>
      <c r="T29" s="82">
        <f t="shared" si="1"/>
        <v>51</v>
      </c>
      <c r="U29" s="217" t="s">
        <v>1990</v>
      </c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>
      <c r="A30" s="5" t="s">
        <v>48</v>
      </c>
      <c r="B30" s="11">
        <v>23</v>
      </c>
      <c r="C30" s="2">
        <v>21219</v>
      </c>
      <c r="D30" s="2" t="s">
        <v>1215</v>
      </c>
      <c r="E30" s="1" t="s">
        <v>821</v>
      </c>
      <c r="F30" s="95" t="s">
        <v>109</v>
      </c>
      <c r="G30" s="217" t="s">
        <v>1990</v>
      </c>
      <c r="H30" s="218" t="s">
        <v>1990</v>
      </c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220">
        <v>55</v>
      </c>
      <c r="S30" s="86"/>
      <c r="T30" s="82">
        <f t="shared" si="1"/>
        <v>14</v>
      </c>
      <c r="U30" s="217" t="s">
        <v>1990</v>
      </c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>
      <c r="A31" s="5" t="s">
        <v>48</v>
      </c>
      <c r="B31" s="11">
        <v>24</v>
      </c>
      <c r="C31" s="2">
        <v>21295</v>
      </c>
      <c r="D31" s="2" t="s">
        <v>1288</v>
      </c>
      <c r="E31" s="1" t="s">
        <v>893</v>
      </c>
      <c r="F31" s="95" t="s">
        <v>109</v>
      </c>
      <c r="G31" s="217">
        <v>80</v>
      </c>
      <c r="H31" s="218">
        <v>90</v>
      </c>
      <c r="I31" s="86"/>
      <c r="J31" s="86"/>
      <c r="K31" s="86"/>
      <c r="L31" s="86"/>
      <c r="M31" s="86"/>
      <c r="N31" s="86"/>
      <c r="O31" s="86"/>
      <c r="P31" s="86"/>
      <c r="Q31" s="68">
        <f t="shared" si="0"/>
        <v>85</v>
      </c>
      <c r="R31" s="220">
        <v>75</v>
      </c>
      <c r="S31" s="86"/>
      <c r="T31" s="82">
        <f t="shared" si="1"/>
        <v>61</v>
      </c>
      <c r="U31" s="217">
        <v>83</v>
      </c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83</v>
      </c>
    </row>
    <row r="32" spans="1:34">
      <c r="A32" s="5" t="s">
        <v>48</v>
      </c>
      <c r="B32" s="11">
        <v>25</v>
      </c>
      <c r="C32" s="2">
        <v>21380</v>
      </c>
      <c r="D32" s="2" t="s">
        <v>1369</v>
      </c>
      <c r="E32" s="1" t="s">
        <v>973</v>
      </c>
      <c r="F32" s="95" t="s">
        <v>109</v>
      </c>
      <c r="G32" s="217">
        <v>40</v>
      </c>
      <c r="H32" s="218" t="s">
        <v>1990</v>
      </c>
      <c r="I32" s="86"/>
      <c r="J32" s="86"/>
      <c r="K32" s="86"/>
      <c r="L32" s="86"/>
      <c r="M32" s="86"/>
      <c r="N32" s="86"/>
      <c r="O32" s="86"/>
      <c r="P32" s="86"/>
      <c r="Q32" s="68">
        <f t="shared" si="0"/>
        <v>40</v>
      </c>
      <c r="R32" s="220">
        <v>25</v>
      </c>
      <c r="S32" s="86"/>
      <c r="T32" s="82">
        <f t="shared" si="1"/>
        <v>26</v>
      </c>
      <c r="U32" s="217" t="s">
        <v>1990</v>
      </c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>
      <c r="A33" s="5" t="s">
        <v>48</v>
      </c>
      <c r="B33" s="11">
        <v>26</v>
      </c>
      <c r="C33" s="2">
        <v>21256</v>
      </c>
      <c r="D33" s="2" t="s">
        <v>1251</v>
      </c>
      <c r="E33" s="1" t="s">
        <v>857</v>
      </c>
      <c r="F33" s="95" t="s">
        <v>109</v>
      </c>
      <c r="G33" s="217">
        <v>85</v>
      </c>
      <c r="H33" s="218">
        <v>85</v>
      </c>
      <c r="I33" s="86"/>
      <c r="J33" s="86"/>
      <c r="K33" s="86"/>
      <c r="L33" s="86"/>
      <c r="M33" s="86"/>
      <c r="N33" s="86"/>
      <c r="O33" s="86"/>
      <c r="P33" s="86"/>
      <c r="Q33" s="68">
        <f t="shared" si="0"/>
        <v>85</v>
      </c>
      <c r="R33" s="220">
        <v>80</v>
      </c>
      <c r="S33" s="86"/>
      <c r="T33" s="82">
        <f t="shared" si="1"/>
        <v>63</v>
      </c>
      <c r="U33" s="217">
        <v>83</v>
      </c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83</v>
      </c>
    </row>
    <row r="34" spans="1:34">
      <c r="A34" s="5" t="s">
        <v>48</v>
      </c>
      <c r="B34" s="11">
        <v>27</v>
      </c>
      <c r="C34" s="2">
        <v>21261</v>
      </c>
      <c r="D34" s="2" t="s">
        <v>1256</v>
      </c>
      <c r="E34" s="1" t="s">
        <v>862</v>
      </c>
      <c r="F34" s="95" t="s">
        <v>110</v>
      </c>
      <c r="G34" s="217">
        <v>85</v>
      </c>
      <c r="H34" s="218" t="s">
        <v>1990</v>
      </c>
      <c r="I34" s="86"/>
      <c r="J34" s="86"/>
      <c r="K34" s="86"/>
      <c r="L34" s="86"/>
      <c r="M34" s="86"/>
      <c r="N34" s="86"/>
      <c r="O34" s="86"/>
      <c r="P34" s="86"/>
      <c r="Q34" s="68">
        <f t="shared" si="0"/>
        <v>85</v>
      </c>
      <c r="R34" s="220">
        <v>85</v>
      </c>
      <c r="S34" s="86"/>
      <c r="T34" s="82">
        <f t="shared" si="1"/>
        <v>64</v>
      </c>
      <c r="U34" s="217">
        <v>85</v>
      </c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85</v>
      </c>
    </row>
    <row r="35" spans="1:34">
      <c r="A35" s="5" t="s">
        <v>48</v>
      </c>
      <c r="B35" s="11">
        <v>28</v>
      </c>
      <c r="C35" s="2">
        <v>21345</v>
      </c>
      <c r="D35" s="2" t="s">
        <v>1336</v>
      </c>
      <c r="E35" s="1" t="s">
        <v>940</v>
      </c>
      <c r="F35" s="95" t="s">
        <v>110</v>
      </c>
      <c r="G35" s="217">
        <v>85</v>
      </c>
      <c r="H35" s="218">
        <v>100</v>
      </c>
      <c r="I35" s="86"/>
      <c r="J35" s="86"/>
      <c r="K35" s="86"/>
      <c r="L35" s="86"/>
      <c r="M35" s="86"/>
      <c r="N35" s="86"/>
      <c r="O35" s="86"/>
      <c r="P35" s="86"/>
      <c r="Q35" s="68">
        <f t="shared" si="0"/>
        <v>92.5</v>
      </c>
      <c r="R35" s="220">
        <v>88</v>
      </c>
      <c r="S35" s="86"/>
      <c r="T35" s="82">
        <f t="shared" si="1"/>
        <v>68</v>
      </c>
      <c r="U35" s="217">
        <v>80</v>
      </c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80</v>
      </c>
    </row>
    <row r="36" spans="1:34">
      <c r="A36" s="5" t="s">
        <v>48</v>
      </c>
      <c r="B36" s="11">
        <v>29</v>
      </c>
      <c r="C36" s="2">
        <v>21303</v>
      </c>
      <c r="D36" s="2" t="s">
        <v>1295</v>
      </c>
      <c r="E36" s="1" t="s">
        <v>900</v>
      </c>
      <c r="F36" s="95" t="s">
        <v>110</v>
      </c>
      <c r="G36" s="217">
        <v>70</v>
      </c>
      <c r="H36" s="218">
        <v>100</v>
      </c>
      <c r="I36" s="86"/>
      <c r="J36" s="86"/>
      <c r="K36" s="86"/>
      <c r="L36" s="86"/>
      <c r="M36" s="86"/>
      <c r="N36" s="86"/>
      <c r="O36" s="86"/>
      <c r="P36" s="86"/>
      <c r="Q36" s="68">
        <f t="shared" si="0"/>
        <v>85</v>
      </c>
      <c r="R36" s="220">
        <v>88</v>
      </c>
      <c r="S36" s="86"/>
      <c r="T36" s="82">
        <f t="shared" si="1"/>
        <v>65</v>
      </c>
      <c r="U36" s="217">
        <v>85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85</v>
      </c>
    </row>
    <row r="37" spans="1:34">
      <c r="A37" s="5" t="s">
        <v>48</v>
      </c>
      <c r="B37" s="11">
        <v>30</v>
      </c>
      <c r="C37" s="2">
        <v>21186</v>
      </c>
      <c r="D37" s="2" t="s">
        <v>1183</v>
      </c>
      <c r="E37" s="1" t="s">
        <v>789</v>
      </c>
      <c r="F37" s="95" t="s">
        <v>109</v>
      </c>
      <c r="G37" s="217">
        <v>80</v>
      </c>
      <c r="H37" s="218" t="s">
        <v>1990</v>
      </c>
      <c r="I37" s="86"/>
      <c r="J37" s="86"/>
      <c r="K37" s="86"/>
      <c r="L37" s="86"/>
      <c r="M37" s="86"/>
      <c r="N37" s="86"/>
      <c r="O37" s="86"/>
      <c r="P37" s="86"/>
      <c r="Q37" s="68">
        <f t="shared" si="0"/>
        <v>80</v>
      </c>
      <c r="R37" s="220">
        <v>90</v>
      </c>
      <c r="S37" s="86"/>
      <c r="T37" s="82">
        <f t="shared" si="1"/>
        <v>63</v>
      </c>
      <c r="U37" s="217">
        <v>83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83</v>
      </c>
    </row>
    <row r="38" spans="1:34">
      <c r="A38" s="5" t="s">
        <v>48</v>
      </c>
      <c r="B38" s="11">
        <v>31</v>
      </c>
      <c r="C38" s="2">
        <v>21143</v>
      </c>
      <c r="D38" s="2" t="s">
        <v>1140</v>
      </c>
      <c r="E38" s="1" t="s">
        <v>746</v>
      </c>
      <c r="F38" s="95" t="s">
        <v>109</v>
      </c>
      <c r="G38" s="217">
        <v>85</v>
      </c>
      <c r="H38" s="218" t="s">
        <v>1990</v>
      </c>
      <c r="I38" s="86"/>
      <c r="J38" s="86"/>
      <c r="K38" s="86"/>
      <c r="L38" s="86"/>
      <c r="M38" s="86"/>
      <c r="N38" s="86"/>
      <c r="O38" s="86"/>
      <c r="P38" s="86"/>
      <c r="Q38" s="68">
        <f t="shared" si="0"/>
        <v>85</v>
      </c>
      <c r="R38" s="220">
        <v>75</v>
      </c>
      <c r="S38" s="86"/>
      <c r="T38" s="82">
        <f t="shared" si="1"/>
        <v>61</v>
      </c>
      <c r="U38" s="217" t="s">
        <v>1990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>
      <c r="A39" s="5" t="s">
        <v>48</v>
      </c>
      <c r="B39" s="11">
        <v>32</v>
      </c>
      <c r="C39" s="2">
        <v>21225</v>
      </c>
      <c r="D39" s="2" t="s">
        <v>1221</v>
      </c>
      <c r="E39" s="1" t="s">
        <v>827</v>
      </c>
      <c r="F39" s="95" t="s">
        <v>110</v>
      </c>
      <c r="G39" s="217">
        <v>80</v>
      </c>
      <c r="H39" s="218">
        <v>100</v>
      </c>
      <c r="I39" s="86"/>
      <c r="J39" s="86"/>
      <c r="K39" s="86"/>
      <c r="L39" s="86"/>
      <c r="M39" s="86"/>
      <c r="N39" s="86"/>
      <c r="O39" s="86"/>
      <c r="P39" s="86"/>
      <c r="Q39" s="68">
        <f t="shared" si="0"/>
        <v>90</v>
      </c>
      <c r="R39" s="220">
        <v>93</v>
      </c>
      <c r="S39" s="86"/>
      <c r="T39" s="82">
        <f t="shared" si="1"/>
        <v>68</v>
      </c>
      <c r="U39" s="217">
        <v>83</v>
      </c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83</v>
      </c>
    </row>
    <row r="40" spans="1:34">
      <c r="A40" s="5" t="s">
        <v>48</v>
      </c>
      <c r="B40" s="11">
        <v>33</v>
      </c>
      <c r="C40" s="2">
        <v>21309</v>
      </c>
      <c r="D40" s="2" t="s">
        <v>1301</v>
      </c>
      <c r="E40" s="1" t="s">
        <v>906</v>
      </c>
      <c r="F40" s="95" t="s">
        <v>109</v>
      </c>
      <c r="G40" s="217" t="s">
        <v>1990</v>
      </c>
      <c r="H40" s="218" t="s">
        <v>1990</v>
      </c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220">
        <v>55</v>
      </c>
      <c r="S40" s="86"/>
      <c r="T40" s="82">
        <f t="shared" si="1"/>
        <v>14</v>
      </c>
      <c r="U40" s="217" t="s">
        <v>1990</v>
      </c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>
      <c r="A41" s="5" t="s">
        <v>48</v>
      </c>
      <c r="B41" s="11">
        <v>34</v>
      </c>
      <c r="C41" s="2">
        <v>21109</v>
      </c>
      <c r="D41" s="2" t="s">
        <v>1109</v>
      </c>
      <c r="E41" s="1" t="s">
        <v>715</v>
      </c>
      <c r="F41" s="95" t="s">
        <v>109</v>
      </c>
      <c r="G41" s="217">
        <v>85</v>
      </c>
      <c r="H41" s="218">
        <v>25</v>
      </c>
      <c r="I41" s="86"/>
      <c r="J41" s="86"/>
      <c r="K41" s="86"/>
      <c r="L41" s="86"/>
      <c r="M41" s="86"/>
      <c r="N41" s="86"/>
      <c r="O41" s="86"/>
      <c r="P41" s="86"/>
      <c r="Q41" s="68">
        <f t="shared" si="0"/>
        <v>55</v>
      </c>
      <c r="R41" s="220">
        <v>93</v>
      </c>
      <c r="S41" s="86"/>
      <c r="T41" s="82">
        <f t="shared" si="1"/>
        <v>51</v>
      </c>
      <c r="U41" s="217" t="s">
        <v>1990</v>
      </c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>
      <c r="A42" s="5" t="s">
        <v>48</v>
      </c>
      <c r="B42" s="11">
        <v>35</v>
      </c>
      <c r="C42" s="2">
        <v>21150</v>
      </c>
      <c r="D42" s="2" t="s">
        <v>1147</v>
      </c>
      <c r="E42" s="1" t="s">
        <v>753</v>
      </c>
      <c r="F42" s="95" t="s">
        <v>110</v>
      </c>
      <c r="G42" s="217">
        <v>95</v>
      </c>
      <c r="H42" s="218">
        <v>100</v>
      </c>
      <c r="I42" s="86"/>
      <c r="J42" s="86"/>
      <c r="K42" s="86"/>
      <c r="L42" s="86"/>
      <c r="M42" s="86"/>
      <c r="N42" s="86"/>
      <c r="O42" s="86"/>
      <c r="P42" s="86"/>
      <c r="Q42" s="68">
        <f t="shared" si="0"/>
        <v>97.5</v>
      </c>
      <c r="R42" s="220">
        <v>90</v>
      </c>
      <c r="S42" s="86"/>
      <c r="T42" s="82">
        <f t="shared" si="1"/>
        <v>71</v>
      </c>
      <c r="U42" s="217">
        <v>87</v>
      </c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87</v>
      </c>
    </row>
    <row r="43" spans="1:34">
      <c r="A43" s="5" t="s">
        <v>48</v>
      </c>
      <c r="B43" s="11">
        <v>36</v>
      </c>
      <c r="C43" s="2">
        <v>21192</v>
      </c>
      <c r="D43" s="2" t="s">
        <v>1189</v>
      </c>
      <c r="E43" s="1" t="s">
        <v>795</v>
      </c>
      <c r="F43" s="95" t="s">
        <v>109</v>
      </c>
      <c r="G43" s="217">
        <v>80</v>
      </c>
      <c r="H43" s="218" t="s">
        <v>1990</v>
      </c>
      <c r="I43" s="86"/>
      <c r="J43" s="86"/>
      <c r="K43" s="86"/>
      <c r="L43" s="86"/>
      <c r="M43" s="86"/>
      <c r="N43" s="86"/>
      <c r="O43" s="86"/>
      <c r="P43" s="86"/>
      <c r="Q43" s="68">
        <f t="shared" si="0"/>
        <v>80</v>
      </c>
      <c r="R43" s="220">
        <v>88</v>
      </c>
      <c r="S43" s="86"/>
      <c r="T43" s="82">
        <f t="shared" si="1"/>
        <v>62</v>
      </c>
      <c r="U43" s="217" t="s">
        <v>1990</v>
      </c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>
      <c r="A44" s="5" t="s">
        <v>48</v>
      </c>
      <c r="B44" s="11">
        <v>37</v>
      </c>
      <c r="C44" s="2">
        <v>21354</v>
      </c>
      <c r="D44" s="1" t="s">
        <v>1345</v>
      </c>
      <c r="E44" s="1" t="s">
        <v>949</v>
      </c>
      <c r="F44" s="95" t="s">
        <v>110</v>
      </c>
      <c r="G44" s="217">
        <v>90</v>
      </c>
      <c r="H44" s="218" t="s">
        <v>1990</v>
      </c>
      <c r="I44" s="86"/>
      <c r="J44" s="86"/>
      <c r="K44" s="86"/>
      <c r="L44" s="86"/>
      <c r="M44" s="86"/>
      <c r="N44" s="86"/>
      <c r="O44" s="86"/>
      <c r="P44" s="86"/>
      <c r="Q44" s="68">
        <f t="shared" si="0"/>
        <v>90</v>
      </c>
      <c r="R44" s="220">
        <v>88</v>
      </c>
      <c r="S44" s="86"/>
      <c r="T44" s="82">
        <f t="shared" si="1"/>
        <v>67</v>
      </c>
      <c r="U44" s="217">
        <v>83</v>
      </c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83</v>
      </c>
    </row>
    <row r="45" spans="1:34">
      <c r="A45" s="5" t="s">
        <v>48</v>
      </c>
      <c r="B45" s="11">
        <v>38</v>
      </c>
      <c r="C45" s="2">
        <v>21115</v>
      </c>
      <c r="D45" s="1" t="s">
        <v>1115</v>
      </c>
      <c r="E45" s="1" t="s">
        <v>721</v>
      </c>
      <c r="F45" s="95" t="s">
        <v>110</v>
      </c>
      <c r="G45" s="217">
        <v>80</v>
      </c>
      <c r="H45" s="218" t="s">
        <v>1990</v>
      </c>
      <c r="I45" s="86"/>
      <c r="J45" s="86"/>
      <c r="K45" s="86"/>
      <c r="L45" s="86"/>
      <c r="M45" s="86"/>
      <c r="N45" s="86"/>
      <c r="O45" s="86"/>
      <c r="P45" s="86"/>
      <c r="Q45" s="68">
        <f t="shared" si="0"/>
        <v>80</v>
      </c>
      <c r="R45" s="220">
        <v>80</v>
      </c>
      <c r="S45" s="86"/>
      <c r="T45" s="82">
        <f t="shared" si="1"/>
        <v>60</v>
      </c>
      <c r="U45" s="217">
        <v>87</v>
      </c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87</v>
      </c>
    </row>
    <row r="46" spans="1:34">
      <c r="A46" s="5" t="s">
        <v>48</v>
      </c>
      <c r="B46" s="11">
        <v>39</v>
      </c>
      <c r="C46" s="2">
        <v>21275</v>
      </c>
      <c r="D46" s="1" t="s">
        <v>1270</v>
      </c>
      <c r="E46" s="1" t="s">
        <v>875</v>
      </c>
      <c r="F46" s="95" t="s">
        <v>109</v>
      </c>
      <c r="G46" s="217">
        <v>75</v>
      </c>
      <c r="H46" s="218">
        <v>95</v>
      </c>
      <c r="I46" s="86"/>
      <c r="J46" s="86"/>
      <c r="K46" s="86"/>
      <c r="L46" s="86"/>
      <c r="M46" s="86"/>
      <c r="N46" s="86"/>
      <c r="O46" s="86"/>
      <c r="P46" s="86"/>
      <c r="Q46" s="68">
        <f t="shared" si="0"/>
        <v>85</v>
      </c>
      <c r="R46" s="220">
        <v>85</v>
      </c>
      <c r="S46" s="86"/>
      <c r="T46" s="82">
        <f t="shared" si="1"/>
        <v>64</v>
      </c>
      <c r="U46" s="217" t="s">
        <v>1990</v>
      </c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>
      <c r="A47" s="5" t="s">
        <v>48</v>
      </c>
      <c r="B47" s="11">
        <v>40</v>
      </c>
      <c r="C47" s="2"/>
      <c r="D47" s="1"/>
      <c r="E47" s="1"/>
      <c r="F47" s="95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>
      <c r="A48" s="5" t="s">
        <v>49</v>
      </c>
      <c r="B48" s="11">
        <v>41</v>
      </c>
      <c r="C48" s="2">
        <v>21361</v>
      </c>
      <c r="D48" s="2" t="s">
        <v>1351</v>
      </c>
      <c r="E48" s="1" t="s">
        <v>955</v>
      </c>
      <c r="F48" s="95" t="s">
        <v>109</v>
      </c>
      <c r="G48" s="217" t="s">
        <v>1990</v>
      </c>
      <c r="H48" s="218" t="s">
        <v>1990</v>
      </c>
      <c r="I48" s="218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221" t="s">
        <v>1990</v>
      </c>
      <c r="S48" s="86"/>
      <c r="T48" s="82" t="e">
        <f t="shared" si="1"/>
        <v>#VALUE!</v>
      </c>
      <c r="U48" s="222" t="s">
        <v>1990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>
      <c r="A49" s="5" t="s">
        <v>49</v>
      </c>
      <c r="B49" s="11">
        <v>42</v>
      </c>
      <c r="C49" s="2">
        <v>21241</v>
      </c>
      <c r="D49" s="2" t="s">
        <v>1236</v>
      </c>
      <c r="E49" s="1" t="s">
        <v>842</v>
      </c>
      <c r="F49" s="95" t="s">
        <v>110</v>
      </c>
      <c r="G49" s="217">
        <v>85</v>
      </c>
      <c r="H49" s="218">
        <v>90</v>
      </c>
      <c r="I49" s="218"/>
      <c r="J49" s="86"/>
      <c r="K49" s="86"/>
      <c r="L49" s="86"/>
      <c r="M49" s="86"/>
      <c r="N49" s="86"/>
      <c r="O49" s="86"/>
      <c r="P49" s="86"/>
      <c r="Q49" s="68">
        <f t="shared" si="0"/>
        <v>87.5</v>
      </c>
      <c r="R49" s="220">
        <v>70</v>
      </c>
      <c r="S49" s="86"/>
      <c r="T49" s="82">
        <f t="shared" si="1"/>
        <v>61</v>
      </c>
      <c r="U49" s="223" t="s">
        <v>1990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>
      <c r="A50" s="5" t="s">
        <v>49</v>
      </c>
      <c r="B50" s="11">
        <v>43</v>
      </c>
      <c r="C50" s="2">
        <v>21083</v>
      </c>
      <c r="D50" s="2" t="s">
        <v>1085</v>
      </c>
      <c r="E50" s="1" t="s">
        <v>691</v>
      </c>
      <c r="F50" s="95" t="s">
        <v>110</v>
      </c>
      <c r="G50" s="217">
        <v>65</v>
      </c>
      <c r="H50" s="218">
        <v>85</v>
      </c>
      <c r="I50" s="218"/>
      <c r="J50" s="86"/>
      <c r="K50" s="86"/>
      <c r="L50" s="86"/>
      <c r="M50" s="86"/>
      <c r="N50" s="86"/>
      <c r="O50" s="86"/>
      <c r="P50" s="86"/>
      <c r="Q50" s="68">
        <f t="shared" si="0"/>
        <v>75</v>
      </c>
      <c r="R50" s="220">
        <v>68</v>
      </c>
      <c r="S50" s="86"/>
      <c r="T50" s="82">
        <f t="shared" si="1"/>
        <v>55</v>
      </c>
      <c r="U50" s="223" t="s">
        <v>1990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>
      <c r="A51" s="5" t="s">
        <v>49</v>
      </c>
      <c r="B51" s="11">
        <v>44</v>
      </c>
      <c r="C51" s="2">
        <v>21121</v>
      </c>
      <c r="D51" s="2" t="s">
        <v>1120</v>
      </c>
      <c r="E51" s="1" t="s">
        <v>726</v>
      </c>
      <c r="F51" s="95" t="s">
        <v>109</v>
      </c>
      <c r="G51" s="217">
        <v>90</v>
      </c>
      <c r="H51" s="218">
        <v>100</v>
      </c>
      <c r="I51" s="218"/>
      <c r="J51" s="86"/>
      <c r="K51" s="86"/>
      <c r="L51" s="86"/>
      <c r="M51" s="86"/>
      <c r="N51" s="86"/>
      <c r="O51" s="86"/>
      <c r="P51" s="86"/>
      <c r="Q51" s="68">
        <f t="shared" si="0"/>
        <v>95</v>
      </c>
      <c r="R51" s="220">
        <v>80</v>
      </c>
      <c r="S51" s="86"/>
      <c r="T51" s="82">
        <f t="shared" si="1"/>
        <v>68</v>
      </c>
      <c r="U51" s="223" t="s">
        <v>1990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>
      <c r="A52" s="5" t="s">
        <v>49</v>
      </c>
      <c r="B52" s="11">
        <v>45</v>
      </c>
      <c r="C52" s="2">
        <v>21168</v>
      </c>
      <c r="D52" s="2" t="s">
        <v>1165</v>
      </c>
      <c r="E52" s="1" t="s">
        <v>771</v>
      </c>
      <c r="F52" s="95" t="s">
        <v>109</v>
      </c>
      <c r="G52" s="217">
        <v>60</v>
      </c>
      <c r="H52" s="218" t="s">
        <v>1990</v>
      </c>
      <c r="I52" s="218"/>
      <c r="J52" s="86"/>
      <c r="K52" s="86"/>
      <c r="L52" s="86"/>
      <c r="M52" s="86"/>
      <c r="N52" s="86"/>
      <c r="O52" s="86"/>
      <c r="P52" s="86"/>
      <c r="Q52" s="68">
        <f t="shared" si="0"/>
        <v>60</v>
      </c>
      <c r="R52" s="220">
        <v>83</v>
      </c>
      <c r="S52" s="86"/>
      <c r="T52" s="82">
        <f t="shared" si="1"/>
        <v>51</v>
      </c>
      <c r="U52" s="223" t="s">
        <v>1990</v>
      </c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>
      <c r="A53" s="5" t="s">
        <v>49</v>
      </c>
      <c r="B53" s="11">
        <v>46</v>
      </c>
      <c r="C53" s="2">
        <v>21696</v>
      </c>
      <c r="D53" s="2" t="s">
        <v>1685</v>
      </c>
      <c r="E53" s="1" t="s">
        <v>1686</v>
      </c>
      <c r="F53" s="95" t="s">
        <v>109</v>
      </c>
      <c r="G53" s="217">
        <v>65</v>
      </c>
      <c r="H53" s="218">
        <v>65</v>
      </c>
      <c r="I53" s="218"/>
      <c r="J53" s="86"/>
      <c r="K53" s="86"/>
      <c r="L53" s="86"/>
      <c r="M53" s="86"/>
      <c r="N53" s="86"/>
      <c r="O53" s="86"/>
      <c r="P53" s="86"/>
      <c r="Q53" s="68">
        <f t="shared" si="0"/>
        <v>65</v>
      </c>
      <c r="R53" s="220">
        <v>70</v>
      </c>
      <c r="S53" s="86"/>
      <c r="T53" s="82">
        <f t="shared" si="1"/>
        <v>50</v>
      </c>
      <c r="U53" s="223">
        <v>85</v>
      </c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85</v>
      </c>
    </row>
    <row r="54" spans="1:34">
      <c r="A54" s="5" t="s">
        <v>49</v>
      </c>
      <c r="B54" s="11">
        <v>47</v>
      </c>
      <c r="C54" s="2">
        <v>21327</v>
      </c>
      <c r="D54" s="2" t="s">
        <v>1318</v>
      </c>
      <c r="E54" s="1" t="s">
        <v>923</v>
      </c>
      <c r="F54" s="95" t="s">
        <v>109</v>
      </c>
      <c r="G54" s="217" t="s">
        <v>1990</v>
      </c>
      <c r="H54" s="218">
        <v>75</v>
      </c>
      <c r="I54" s="218"/>
      <c r="J54" s="86"/>
      <c r="K54" s="86"/>
      <c r="L54" s="86"/>
      <c r="M54" s="86"/>
      <c r="N54" s="86"/>
      <c r="O54" s="86"/>
      <c r="P54" s="86"/>
      <c r="Q54" s="68">
        <f t="shared" si="0"/>
        <v>75</v>
      </c>
      <c r="R54" s="220" t="s">
        <v>1990</v>
      </c>
      <c r="S54" s="86"/>
      <c r="T54" s="82" t="e">
        <f t="shared" si="1"/>
        <v>#VALUE!</v>
      </c>
      <c r="U54" s="223" t="s">
        <v>1990</v>
      </c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>
      <c r="A55" s="5" t="s">
        <v>49</v>
      </c>
      <c r="B55" s="11">
        <v>48</v>
      </c>
      <c r="C55" s="2">
        <v>21087</v>
      </c>
      <c r="D55" s="2" t="s">
        <v>1088</v>
      </c>
      <c r="E55" s="1" t="s">
        <v>694</v>
      </c>
      <c r="F55" s="95" t="s">
        <v>109</v>
      </c>
      <c r="G55" s="217">
        <v>85</v>
      </c>
      <c r="H55" s="218">
        <v>95</v>
      </c>
      <c r="I55" s="218"/>
      <c r="J55" s="86"/>
      <c r="K55" s="86"/>
      <c r="L55" s="86"/>
      <c r="M55" s="86"/>
      <c r="N55" s="86"/>
      <c r="O55" s="86"/>
      <c r="P55" s="86"/>
      <c r="Q55" s="68">
        <f t="shared" si="0"/>
        <v>90</v>
      </c>
      <c r="R55" s="220">
        <v>90</v>
      </c>
      <c r="S55" s="86"/>
      <c r="T55" s="82">
        <f t="shared" si="1"/>
        <v>68</v>
      </c>
      <c r="U55" s="223">
        <v>87</v>
      </c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87</v>
      </c>
    </row>
    <row r="56" spans="1:34">
      <c r="A56" s="5" t="s">
        <v>49</v>
      </c>
      <c r="B56" s="11">
        <v>49</v>
      </c>
      <c r="C56" s="2">
        <v>21284</v>
      </c>
      <c r="D56" s="2" t="s">
        <v>1279</v>
      </c>
      <c r="E56" s="1" t="s">
        <v>884</v>
      </c>
      <c r="F56" s="95" t="s">
        <v>110</v>
      </c>
      <c r="G56" s="217" t="s">
        <v>1990</v>
      </c>
      <c r="H56" s="218">
        <v>85</v>
      </c>
      <c r="I56" s="218"/>
      <c r="J56" s="86"/>
      <c r="K56" s="86"/>
      <c r="L56" s="86"/>
      <c r="M56" s="86"/>
      <c r="N56" s="86"/>
      <c r="O56" s="86"/>
      <c r="P56" s="86"/>
      <c r="Q56" s="68">
        <f t="shared" si="0"/>
        <v>85</v>
      </c>
      <c r="R56" s="220">
        <v>68</v>
      </c>
      <c r="S56" s="86"/>
      <c r="T56" s="82">
        <f t="shared" si="1"/>
        <v>60</v>
      </c>
      <c r="U56" s="223" t="s">
        <v>1990</v>
      </c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>
      <c r="A57" s="5" t="s">
        <v>49</v>
      </c>
      <c r="B57" s="11">
        <v>50</v>
      </c>
      <c r="C57" s="2">
        <v>21370</v>
      </c>
      <c r="D57" s="2" t="s">
        <v>1359</v>
      </c>
      <c r="E57" s="1" t="s">
        <v>963</v>
      </c>
      <c r="F57" s="95" t="s">
        <v>109</v>
      </c>
      <c r="G57" s="217" t="s">
        <v>1990</v>
      </c>
      <c r="H57" s="218">
        <v>45</v>
      </c>
      <c r="I57" s="218"/>
      <c r="J57" s="86"/>
      <c r="K57" s="86"/>
      <c r="L57" s="86"/>
      <c r="M57" s="86"/>
      <c r="N57" s="86"/>
      <c r="O57" s="86"/>
      <c r="P57" s="86"/>
      <c r="Q57" s="68">
        <f t="shared" si="0"/>
        <v>45</v>
      </c>
      <c r="R57" s="220">
        <v>25</v>
      </c>
      <c r="S57" s="86"/>
      <c r="T57" s="82">
        <f t="shared" si="1"/>
        <v>29</v>
      </c>
      <c r="U57" s="223" t="s">
        <v>1990</v>
      </c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>
      <c r="A58" s="5" t="s">
        <v>49</v>
      </c>
      <c r="B58" s="11">
        <v>51</v>
      </c>
      <c r="C58" s="2">
        <v>21371</v>
      </c>
      <c r="D58" s="2" t="s">
        <v>1360</v>
      </c>
      <c r="E58" s="1" t="s">
        <v>964</v>
      </c>
      <c r="F58" s="95" t="s">
        <v>110</v>
      </c>
      <c r="G58" s="217">
        <v>85</v>
      </c>
      <c r="H58" s="218">
        <v>90</v>
      </c>
      <c r="I58" s="218"/>
      <c r="J58" s="86"/>
      <c r="K58" s="86"/>
      <c r="L58" s="86"/>
      <c r="M58" s="86"/>
      <c r="N58" s="86"/>
      <c r="O58" s="86"/>
      <c r="P58" s="86"/>
      <c r="Q58" s="68">
        <f t="shared" si="0"/>
        <v>87.5</v>
      </c>
      <c r="R58" s="220">
        <v>85</v>
      </c>
      <c r="S58" s="86"/>
      <c r="T58" s="82">
        <f t="shared" si="1"/>
        <v>65</v>
      </c>
      <c r="U58" s="223">
        <v>83</v>
      </c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83</v>
      </c>
    </row>
    <row r="59" spans="1:34">
      <c r="A59" s="5" t="s">
        <v>49</v>
      </c>
      <c r="B59" s="11">
        <v>52</v>
      </c>
      <c r="C59" s="2">
        <v>21375</v>
      </c>
      <c r="D59" s="2" t="s">
        <v>1364</v>
      </c>
      <c r="E59" s="1" t="s">
        <v>968</v>
      </c>
      <c r="F59" s="95" t="s">
        <v>110</v>
      </c>
      <c r="G59" s="217">
        <v>80</v>
      </c>
      <c r="H59" s="218">
        <v>100</v>
      </c>
      <c r="I59" s="218"/>
      <c r="J59" s="86"/>
      <c r="K59" s="86"/>
      <c r="L59" s="86"/>
      <c r="M59" s="86"/>
      <c r="N59" s="86"/>
      <c r="O59" s="86"/>
      <c r="P59" s="86"/>
      <c r="Q59" s="68">
        <f t="shared" si="0"/>
        <v>90</v>
      </c>
      <c r="R59" s="220">
        <v>90</v>
      </c>
      <c r="S59" s="86"/>
      <c r="T59" s="82">
        <f t="shared" si="1"/>
        <v>68</v>
      </c>
      <c r="U59" s="223">
        <v>90</v>
      </c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90</v>
      </c>
    </row>
    <row r="60" spans="1:34">
      <c r="A60" s="5" t="s">
        <v>49</v>
      </c>
      <c r="B60" s="11">
        <v>53</v>
      </c>
      <c r="C60" s="2">
        <v>21287</v>
      </c>
      <c r="D60" s="2" t="s">
        <v>1282</v>
      </c>
      <c r="E60" s="1" t="s">
        <v>887</v>
      </c>
      <c r="F60" s="95" t="s">
        <v>109</v>
      </c>
      <c r="G60" s="217" t="s">
        <v>1990</v>
      </c>
      <c r="H60" s="218" t="s">
        <v>1990</v>
      </c>
      <c r="I60" s="218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220">
        <v>78</v>
      </c>
      <c r="S60" s="86"/>
      <c r="T60" s="82">
        <f t="shared" si="1"/>
        <v>20</v>
      </c>
      <c r="U60" s="223" t="s">
        <v>1990</v>
      </c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>
      <c r="A61" s="5" t="s">
        <v>49</v>
      </c>
      <c r="B61" s="11">
        <v>54</v>
      </c>
      <c r="C61" s="2">
        <v>21331</v>
      </c>
      <c r="D61" s="2" t="s">
        <v>1322</v>
      </c>
      <c r="E61" s="1" t="s">
        <v>927</v>
      </c>
      <c r="F61" s="95" t="s">
        <v>110</v>
      </c>
      <c r="G61" s="217">
        <v>85</v>
      </c>
      <c r="H61" s="218">
        <v>100</v>
      </c>
      <c r="I61" s="218"/>
      <c r="J61" s="86"/>
      <c r="K61" s="86"/>
      <c r="L61" s="86"/>
      <c r="M61" s="86"/>
      <c r="N61" s="86"/>
      <c r="O61" s="86"/>
      <c r="P61" s="86"/>
      <c r="Q61" s="68">
        <f t="shared" si="0"/>
        <v>92.5</v>
      </c>
      <c r="R61" s="220">
        <v>93</v>
      </c>
      <c r="S61" s="86"/>
      <c r="T61" s="82">
        <f t="shared" si="1"/>
        <v>70</v>
      </c>
      <c r="U61" s="223">
        <v>85</v>
      </c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85</v>
      </c>
    </row>
    <row r="62" spans="1:34">
      <c r="A62" s="5" t="s">
        <v>49</v>
      </c>
      <c r="B62" s="11">
        <v>55</v>
      </c>
      <c r="C62" s="2">
        <v>21697</v>
      </c>
      <c r="D62" s="2" t="s">
        <v>1687</v>
      </c>
      <c r="E62" s="1" t="s">
        <v>1688</v>
      </c>
      <c r="F62" s="95" t="s">
        <v>110</v>
      </c>
      <c r="G62" s="217">
        <v>95</v>
      </c>
      <c r="H62" s="218">
        <v>95</v>
      </c>
      <c r="I62" s="218"/>
      <c r="J62" s="86"/>
      <c r="K62" s="86"/>
      <c r="L62" s="86"/>
      <c r="M62" s="86"/>
      <c r="N62" s="86"/>
      <c r="O62" s="86"/>
      <c r="P62" s="86"/>
      <c r="Q62" s="68">
        <f t="shared" si="0"/>
        <v>95</v>
      </c>
      <c r="R62" s="220">
        <v>85</v>
      </c>
      <c r="S62" s="86"/>
      <c r="T62" s="82">
        <f t="shared" si="1"/>
        <v>69</v>
      </c>
      <c r="U62" s="223">
        <v>85</v>
      </c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85</v>
      </c>
    </row>
    <row r="63" spans="1:34">
      <c r="A63" s="5" t="s">
        <v>49</v>
      </c>
      <c r="B63" s="11">
        <v>56</v>
      </c>
      <c r="C63" s="2">
        <v>21334</v>
      </c>
      <c r="D63" s="2" t="s">
        <v>1325</v>
      </c>
      <c r="E63" s="1" t="s">
        <v>930</v>
      </c>
      <c r="F63" s="95" t="s">
        <v>110</v>
      </c>
      <c r="G63" s="217" t="s">
        <v>1990</v>
      </c>
      <c r="H63" s="218" t="s">
        <v>1990</v>
      </c>
      <c r="I63" s="218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220">
        <v>75</v>
      </c>
      <c r="S63" s="86"/>
      <c r="T63" s="82">
        <f t="shared" si="1"/>
        <v>19</v>
      </c>
      <c r="U63" s="223">
        <v>85</v>
      </c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85</v>
      </c>
    </row>
    <row r="64" spans="1:34">
      <c r="A64" s="5" t="s">
        <v>49</v>
      </c>
      <c r="B64" s="11">
        <v>57</v>
      </c>
      <c r="C64" s="2">
        <v>21093</v>
      </c>
      <c r="D64" s="2" t="s">
        <v>1094</v>
      </c>
      <c r="E64" s="1" t="s">
        <v>700</v>
      </c>
      <c r="F64" s="95" t="s">
        <v>110</v>
      </c>
      <c r="G64" s="217">
        <v>85</v>
      </c>
      <c r="H64" s="218">
        <v>80</v>
      </c>
      <c r="I64" s="218"/>
      <c r="J64" s="86"/>
      <c r="K64" s="86"/>
      <c r="L64" s="86"/>
      <c r="M64" s="86"/>
      <c r="N64" s="86"/>
      <c r="O64" s="86"/>
      <c r="P64" s="86"/>
      <c r="Q64" s="68">
        <f t="shared" si="0"/>
        <v>82.5</v>
      </c>
      <c r="R64" s="220">
        <v>95</v>
      </c>
      <c r="S64" s="86"/>
      <c r="T64" s="82">
        <f t="shared" si="1"/>
        <v>65</v>
      </c>
      <c r="U64" s="223">
        <v>83</v>
      </c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83</v>
      </c>
    </row>
    <row r="65" spans="1:34">
      <c r="A65" s="5" t="s">
        <v>49</v>
      </c>
      <c r="B65" s="11">
        <v>58</v>
      </c>
      <c r="C65" s="2">
        <v>21254</v>
      </c>
      <c r="D65" s="2" t="s">
        <v>1249</v>
      </c>
      <c r="E65" s="1" t="s">
        <v>855</v>
      </c>
      <c r="F65" s="95" t="s">
        <v>109</v>
      </c>
      <c r="G65" s="217">
        <v>85</v>
      </c>
      <c r="H65" s="218">
        <v>95</v>
      </c>
      <c r="I65" s="218"/>
      <c r="J65" s="86"/>
      <c r="K65" s="86"/>
      <c r="L65" s="86"/>
      <c r="M65" s="86"/>
      <c r="N65" s="86"/>
      <c r="O65" s="86"/>
      <c r="P65" s="86"/>
      <c r="Q65" s="68">
        <f t="shared" si="0"/>
        <v>90</v>
      </c>
      <c r="R65" s="220">
        <v>90</v>
      </c>
      <c r="S65" s="86"/>
      <c r="T65" s="82">
        <f t="shared" si="1"/>
        <v>68</v>
      </c>
      <c r="U65" s="223" t="s">
        <v>1990</v>
      </c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>
      <c r="A66" s="5" t="s">
        <v>49</v>
      </c>
      <c r="B66" s="11">
        <v>59</v>
      </c>
      <c r="C66" s="2">
        <v>21180</v>
      </c>
      <c r="D66" s="2" t="s">
        <v>1177</v>
      </c>
      <c r="E66" s="1" t="s">
        <v>783</v>
      </c>
      <c r="F66" s="95" t="s">
        <v>109</v>
      </c>
      <c r="G66" s="217">
        <v>100</v>
      </c>
      <c r="H66" s="218">
        <v>90</v>
      </c>
      <c r="I66" s="218"/>
      <c r="J66" s="86"/>
      <c r="K66" s="86"/>
      <c r="L66" s="86"/>
      <c r="M66" s="86"/>
      <c r="N66" s="86"/>
      <c r="O66" s="86"/>
      <c r="P66" s="86"/>
      <c r="Q66" s="68">
        <f t="shared" si="0"/>
        <v>95</v>
      </c>
      <c r="R66" s="220">
        <v>50</v>
      </c>
      <c r="S66" s="86"/>
      <c r="T66" s="82">
        <f t="shared" si="1"/>
        <v>60</v>
      </c>
      <c r="U66" s="223">
        <v>83</v>
      </c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83</v>
      </c>
    </row>
    <row r="67" spans="1:34">
      <c r="A67" s="5" t="s">
        <v>49</v>
      </c>
      <c r="B67" s="11">
        <v>60</v>
      </c>
      <c r="C67" s="2">
        <v>21135</v>
      </c>
      <c r="D67" s="2" t="s">
        <v>1132</v>
      </c>
      <c r="E67" s="1" t="s">
        <v>738</v>
      </c>
      <c r="F67" s="95" t="s">
        <v>109</v>
      </c>
      <c r="G67" s="217">
        <v>20</v>
      </c>
      <c r="H67" s="218" t="s">
        <v>1990</v>
      </c>
      <c r="I67" s="218"/>
      <c r="J67" s="86"/>
      <c r="K67" s="86"/>
      <c r="L67" s="86"/>
      <c r="M67" s="86"/>
      <c r="N67" s="86"/>
      <c r="O67" s="86"/>
      <c r="P67" s="86"/>
      <c r="Q67" s="68">
        <f t="shared" si="0"/>
        <v>20</v>
      </c>
      <c r="R67" s="220">
        <v>48</v>
      </c>
      <c r="S67" s="86"/>
      <c r="T67" s="82">
        <f t="shared" si="1"/>
        <v>22</v>
      </c>
      <c r="U67" s="223" t="s">
        <v>1990</v>
      </c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>
      <c r="A68" s="5" t="s">
        <v>49</v>
      </c>
      <c r="B68" s="11">
        <v>61</v>
      </c>
      <c r="C68" s="2">
        <v>21342</v>
      </c>
      <c r="D68" s="2" t="s">
        <v>1333</v>
      </c>
      <c r="E68" s="1" t="s">
        <v>937</v>
      </c>
      <c r="F68" s="95" t="s">
        <v>109</v>
      </c>
      <c r="G68" s="217">
        <v>35</v>
      </c>
      <c r="H68" s="218" t="s">
        <v>1990</v>
      </c>
      <c r="I68" s="218"/>
      <c r="J68" s="86"/>
      <c r="K68" s="86"/>
      <c r="L68" s="86"/>
      <c r="M68" s="86"/>
      <c r="N68" s="86"/>
      <c r="O68" s="86"/>
      <c r="P68" s="86"/>
      <c r="Q68" s="68">
        <f t="shared" si="0"/>
        <v>35</v>
      </c>
      <c r="R68" s="220">
        <v>75</v>
      </c>
      <c r="S68" s="86"/>
      <c r="T68" s="82">
        <f t="shared" si="1"/>
        <v>36</v>
      </c>
      <c r="U68" s="223" t="s">
        <v>1990</v>
      </c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>
      <c r="A69" s="5" t="s">
        <v>49</v>
      </c>
      <c r="B69" s="11">
        <v>62</v>
      </c>
      <c r="C69" s="2">
        <v>21222</v>
      </c>
      <c r="D69" s="2" t="s">
        <v>1218</v>
      </c>
      <c r="E69" s="1" t="s">
        <v>824</v>
      </c>
      <c r="F69" s="95" t="s">
        <v>109</v>
      </c>
      <c r="G69" s="217">
        <v>75</v>
      </c>
      <c r="H69" s="218" t="s">
        <v>1990</v>
      </c>
      <c r="I69" s="218"/>
      <c r="J69" s="86"/>
      <c r="K69" s="86"/>
      <c r="L69" s="86"/>
      <c r="M69" s="86"/>
      <c r="N69" s="86"/>
      <c r="O69" s="86"/>
      <c r="P69" s="86"/>
      <c r="Q69" s="68">
        <f t="shared" si="0"/>
        <v>75</v>
      </c>
      <c r="R69" s="220">
        <v>75</v>
      </c>
      <c r="S69" s="86"/>
      <c r="T69" s="82">
        <f t="shared" si="1"/>
        <v>56</v>
      </c>
      <c r="U69" s="223" t="s">
        <v>1990</v>
      </c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>
      <c r="A70" s="5" t="s">
        <v>49</v>
      </c>
      <c r="B70" s="11">
        <v>63</v>
      </c>
      <c r="C70" s="2">
        <v>21258</v>
      </c>
      <c r="D70" s="2" t="s">
        <v>1253</v>
      </c>
      <c r="E70" s="1" t="s">
        <v>859</v>
      </c>
      <c r="F70" s="95" t="s">
        <v>109</v>
      </c>
      <c r="G70" s="217">
        <v>80</v>
      </c>
      <c r="H70" s="218">
        <v>65</v>
      </c>
      <c r="I70" s="218"/>
      <c r="J70" s="86"/>
      <c r="K70" s="86"/>
      <c r="L70" s="86"/>
      <c r="M70" s="86"/>
      <c r="N70" s="86"/>
      <c r="O70" s="86"/>
      <c r="P70" s="86"/>
      <c r="Q70" s="68">
        <f t="shared" si="0"/>
        <v>72.5</v>
      </c>
      <c r="R70" s="220">
        <v>60</v>
      </c>
      <c r="S70" s="86"/>
      <c r="T70" s="82">
        <f t="shared" si="1"/>
        <v>51</v>
      </c>
      <c r="U70" s="223">
        <v>85</v>
      </c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85</v>
      </c>
    </row>
    <row r="71" spans="1:34">
      <c r="A71" s="5" t="s">
        <v>49</v>
      </c>
      <c r="B71" s="11">
        <v>64</v>
      </c>
      <c r="C71" s="2">
        <v>21260</v>
      </c>
      <c r="D71" s="2" t="s">
        <v>1255</v>
      </c>
      <c r="E71" s="1" t="s">
        <v>861</v>
      </c>
      <c r="F71" s="95" t="s">
        <v>110</v>
      </c>
      <c r="G71" s="217">
        <v>85</v>
      </c>
      <c r="H71" s="218">
        <v>95</v>
      </c>
      <c r="I71" s="218"/>
      <c r="J71" s="86"/>
      <c r="K71" s="86"/>
      <c r="L71" s="86"/>
      <c r="M71" s="86"/>
      <c r="N71" s="86"/>
      <c r="O71" s="86"/>
      <c r="P71" s="86"/>
      <c r="Q71" s="68">
        <f t="shared" si="0"/>
        <v>90</v>
      </c>
      <c r="R71" s="220">
        <v>93</v>
      </c>
      <c r="S71" s="86"/>
      <c r="T71" s="82">
        <f t="shared" si="1"/>
        <v>68</v>
      </c>
      <c r="U71" s="223">
        <v>90</v>
      </c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90</v>
      </c>
    </row>
    <row r="72" spans="1:34">
      <c r="A72" s="5" t="s">
        <v>49</v>
      </c>
      <c r="B72" s="11">
        <v>65</v>
      </c>
      <c r="C72" s="2">
        <v>21184</v>
      </c>
      <c r="D72" s="2" t="s">
        <v>1181</v>
      </c>
      <c r="E72" s="1" t="s">
        <v>787</v>
      </c>
      <c r="F72" s="95" t="s">
        <v>110</v>
      </c>
      <c r="G72" s="217">
        <v>80</v>
      </c>
      <c r="H72" s="218">
        <v>80</v>
      </c>
      <c r="I72" s="218"/>
      <c r="J72" s="86"/>
      <c r="K72" s="86"/>
      <c r="L72" s="86"/>
      <c r="M72" s="86"/>
      <c r="N72" s="86"/>
      <c r="O72" s="86"/>
      <c r="P72" s="86"/>
      <c r="Q72" s="68">
        <f t="shared" si="0"/>
        <v>80</v>
      </c>
      <c r="R72" s="220">
        <v>63</v>
      </c>
      <c r="S72" s="86"/>
      <c r="T72" s="82">
        <f t="shared" si="1"/>
        <v>56</v>
      </c>
      <c r="U72" s="223" t="s">
        <v>1990</v>
      </c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>
      <c r="A73" s="5" t="s">
        <v>49</v>
      </c>
      <c r="B73" s="11">
        <v>66</v>
      </c>
      <c r="C73" s="2">
        <v>21103</v>
      </c>
      <c r="D73" s="2" t="s">
        <v>1104</v>
      </c>
      <c r="E73" s="1" t="s">
        <v>710</v>
      </c>
      <c r="F73" s="95" t="s">
        <v>110</v>
      </c>
      <c r="G73" s="217">
        <v>90</v>
      </c>
      <c r="H73" s="218">
        <v>100</v>
      </c>
      <c r="I73" s="218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95</v>
      </c>
      <c r="R73" s="220">
        <v>93</v>
      </c>
      <c r="S73" s="86"/>
      <c r="T73" s="82">
        <f t="shared" ref="T73:T136" si="4">ROUND((Q73*$L$2+R73*$L$3+S73*$L$4)/SUM($L$2:$L$4),0)</f>
        <v>71</v>
      </c>
      <c r="U73" s="223">
        <v>85</v>
      </c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85</v>
      </c>
    </row>
    <row r="74" spans="1:34">
      <c r="A74" s="5" t="s">
        <v>49</v>
      </c>
      <c r="B74" s="11">
        <v>67</v>
      </c>
      <c r="C74" s="2">
        <v>21302</v>
      </c>
      <c r="D74" s="2" t="s">
        <v>1294</v>
      </c>
      <c r="E74" s="1" t="s">
        <v>899</v>
      </c>
      <c r="F74" s="95" t="s">
        <v>110</v>
      </c>
      <c r="G74" s="217">
        <v>85</v>
      </c>
      <c r="H74" s="218" t="s">
        <v>1990</v>
      </c>
      <c r="I74" s="218"/>
      <c r="J74" s="86"/>
      <c r="K74" s="86"/>
      <c r="L74" s="86"/>
      <c r="M74" s="86"/>
      <c r="N74" s="86"/>
      <c r="O74" s="86"/>
      <c r="P74" s="86"/>
      <c r="Q74" s="68">
        <f t="shared" si="3"/>
        <v>85</v>
      </c>
      <c r="R74" s="220">
        <v>90</v>
      </c>
      <c r="S74" s="86"/>
      <c r="T74" s="82">
        <f t="shared" si="4"/>
        <v>65</v>
      </c>
      <c r="U74" s="223" t="s">
        <v>1990</v>
      </c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>
      <c r="A75" s="5" t="s">
        <v>49</v>
      </c>
      <c r="B75" s="11">
        <v>68</v>
      </c>
      <c r="C75" s="2">
        <v>21304</v>
      </c>
      <c r="D75" s="2" t="s">
        <v>1296</v>
      </c>
      <c r="E75" s="1" t="s">
        <v>901</v>
      </c>
      <c r="F75" s="95" t="s">
        <v>110</v>
      </c>
      <c r="G75" s="217">
        <v>75</v>
      </c>
      <c r="H75" s="218">
        <v>90</v>
      </c>
      <c r="I75" s="218"/>
      <c r="J75" s="86"/>
      <c r="K75" s="86"/>
      <c r="L75" s="86"/>
      <c r="M75" s="86"/>
      <c r="N75" s="86"/>
      <c r="O75" s="86"/>
      <c r="P75" s="86"/>
      <c r="Q75" s="68">
        <f t="shared" si="3"/>
        <v>82.5</v>
      </c>
      <c r="R75" s="220">
        <v>83</v>
      </c>
      <c r="S75" s="86"/>
      <c r="T75" s="82">
        <f t="shared" si="4"/>
        <v>62</v>
      </c>
      <c r="U75" s="223" t="s">
        <v>1990</v>
      </c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>
      <c r="A76" s="5" t="s">
        <v>49</v>
      </c>
      <c r="B76" s="11">
        <v>69</v>
      </c>
      <c r="C76" s="2">
        <v>21144</v>
      </c>
      <c r="D76" s="2" t="s">
        <v>1141</v>
      </c>
      <c r="E76" s="1" t="s">
        <v>747</v>
      </c>
      <c r="F76" s="95" t="s">
        <v>109</v>
      </c>
      <c r="G76" s="217" t="s">
        <v>1990</v>
      </c>
      <c r="H76" s="218" t="s">
        <v>1990</v>
      </c>
      <c r="I76" s="218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220">
        <v>35</v>
      </c>
      <c r="S76" s="86"/>
      <c r="T76" s="82">
        <f t="shared" si="4"/>
        <v>9</v>
      </c>
      <c r="U76" s="223" t="s">
        <v>1990</v>
      </c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>
      <c r="A77" s="5" t="s">
        <v>49</v>
      </c>
      <c r="B77" s="11">
        <v>70</v>
      </c>
      <c r="C77" s="2">
        <v>21347</v>
      </c>
      <c r="D77" s="2" t="s">
        <v>1338</v>
      </c>
      <c r="E77" s="1" t="s">
        <v>942</v>
      </c>
      <c r="F77" s="95" t="s">
        <v>109</v>
      </c>
      <c r="G77" s="217" t="s">
        <v>1990</v>
      </c>
      <c r="H77" s="218" t="s">
        <v>1990</v>
      </c>
      <c r="I77" s="218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220">
        <v>28</v>
      </c>
      <c r="S77" s="86"/>
      <c r="T77" s="82">
        <f t="shared" si="4"/>
        <v>7</v>
      </c>
      <c r="U77" s="223" t="s">
        <v>1990</v>
      </c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>
      <c r="A78" s="5" t="s">
        <v>49</v>
      </c>
      <c r="B78" s="11">
        <v>71</v>
      </c>
      <c r="C78" s="2">
        <v>21348</v>
      </c>
      <c r="D78" s="2" t="s">
        <v>1339</v>
      </c>
      <c r="E78" s="1" t="s">
        <v>943</v>
      </c>
      <c r="F78" s="95" t="s">
        <v>109</v>
      </c>
      <c r="G78" s="217">
        <v>75</v>
      </c>
      <c r="H78" s="218">
        <v>90</v>
      </c>
      <c r="I78" s="218"/>
      <c r="J78" s="86"/>
      <c r="K78" s="86"/>
      <c r="L78" s="86"/>
      <c r="M78" s="86"/>
      <c r="N78" s="86"/>
      <c r="O78" s="86"/>
      <c r="P78" s="86"/>
      <c r="Q78" s="68">
        <f t="shared" si="3"/>
        <v>82.5</v>
      </c>
      <c r="R78" s="220">
        <v>78</v>
      </c>
      <c r="S78" s="86"/>
      <c r="T78" s="82">
        <f t="shared" si="4"/>
        <v>61</v>
      </c>
      <c r="U78" s="223">
        <v>85</v>
      </c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85</v>
      </c>
    </row>
    <row r="79" spans="1:34">
      <c r="A79" s="5" t="s">
        <v>49</v>
      </c>
      <c r="B79" s="11">
        <v>72</v>
      </c>
      <c r="C79" s="2">
        <v>21306</v>
      </c>
      <c r="D79" s="2" t="s">
        <v>1298</v>
      </c>
      <c r="E79" s="1" t="s">
        <v>903</v>
      </c>
      <c r="F79" s="95" t="s">
        <v>110</v>
      </c>
      <c r="G79" s="217">
        <v>75</v>
      </c>
      <c r="H79" s="218">
        <v>85</v>
      </c>
      <c r="I79" s="218"/>
      <c r="J79" s="86"/>
      <c r="K79" s="86"/>
      <c r="L79" s="86"/>
      <c r="M79" s="86"/>
      <c r="N79" s="86"/>
      <c r="O79" s="86"/>
      <c r="P79" s="86"/>
      <c r="Q79" s="68">
        <f t="shared" si="3"/>
        <v>80</v>
      </c>
      <c r="R79" s="220">
        <v>63</v>
      </c>
      <c r="S79" s="86"/>
      <c r="T79" s="82">
        <f t="shared" si="4"/>
        <v>56</v>
      </c>
      <c r="U79" s="223">
        <v>85</v>
      </c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85</v>
      </c>
    </row>
    <row r="80" spans="1:34">
      <c r="A80" s="5" t="s">
        <v>49</v>
      </c>
      <c r="B80" s="11">
        <v>73</v>
      </c>
      <c r="C80" s="2">
        <v>21269</v>
      </c>
      <c r="D80" s="2" t="s">
        <v>1264</v>
      </c>
      <c r="E80" s="1" t="s">
        <v>869</v>
      </c>
      <c r="F80" s="95" t="s">
        <v>109</v>
      </c>
      <c r="G80" s="217">
        <v>65</v>
      </c>
      <c r="H80" s="218">
        <v>95</v>
      </c>
      <c r="I80" s="218"/>
      <c r="J80" s="86"/>
      <c r="K80" s="86"/>
      <c r="L80" s="86"/>
      <c r="M80" s="86"/>
      <c r="N80" s="86"/>
      <c r="O80" s="86"/>
      <c r="P80" s="86"/>
      <c r="Q80" s="68">
        <f t="shared" si="3"/>
        <v>80</v>
      </c>
      <c r="R80" s="220">
        <v>85</v>
      </c>
      <c r="S80" s="86"/>
      <c r="T80" s="82">
        <f t="shared" si="4"/>
        <v>61</v>
      </c>
      <c r="U80" s="223">
        <v>83</v>
      </c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83</v>
      </c>
    </row>
    <row r="81" spans="1:34">
      <c r="A81" s="5" t="s">
        <v>49</v>
      </c>
      <c r="B81" s="11">
        <v>74</v>
      </c>
      <c r="C81" s="2">
        <v>21111</v>
      </c>
      <c r="D81" s="2" t="s">
        <v>1111</v>
      </c>
      <c r="E81" s="1" t="s">
        <v>717</v>
      </c>
      <c r="F81" s="95" t="s">
        <v>110</v>
      </c>
      <c r="G81" s="217">
        <v>75</v>
      </c>
      <c r="H81" s="218">
        <v>95</v>
      </c>
      <c r="I81" s="218"/>
      <c r="J81" s="86"/>
      <c r="K81" s="86"/>
      <c r="L81" s="86"/>
      <c r="M81" s="86"/>
      <c r="N81" s="86"/>
      <c r="O81" s="86"/>
      <c r="P81" s="86"/>
      <c r="Q81" s="68">
        <f t="shared" si="3"/>
        <v>85</v>
      </c>
      <c r="R81" s="220">
        <v>98</v>
      </c>
      <c r="S81" s="86"/>
      <c r="T81" s="82">
        <f t="shared" si="4"/>
        <v>67</v>
      </c>
      <c r="U81" s="223">
        <v>90</v>
      </c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90</v>
      </c>
    </row>
    <row r="82" spans="1:34">
      <c r="A82" s="5" t="s">
        <v>49</v>
      </c>
      <c r="B82" s="11">
        <v>75</v>
      </c>
      <c r="C82" s="2">
        <v>21190</v>
      </c>
      <c r="D82" s="2" t="s">
        <v>1187</v>
      </c>
      <c r="E82" s="1" t="s">
        <v>793</v>
      </c>
      <c r="F82" s="95" t="s">
        <v>110</v>
      </c>
      <c r="G82" s="217" t="s">
        <v>1990</v>
      </c>
      <c r="H82" s="218">
        <v>95</v>
      </c>
      <c r="I82" s="218"/>
      <c r="J82" s="86"/>
      <c r="K82" s="86"/>
      <c r="L82" s="86"/>
      <c r="M82" s="86"/>
      <c r="N82" s="86"/>
      <c r="O82" s="86"/>
      <c r="P82" s="86"/>
      <c r="Q82" s="68">
        <f t="shared" si="3"/>
        <v>95</v>
      </c>
      <c r="R82" s="220">
        <v>85</v>
      </c>
      <c r="S82" s="86"/>
      <c r="T82" s="82">
        <f t="shared" si="4"/>
        <v>69</v>
      </c>
      <c r="U82" s="223" t="s">
        <v>1990</v>
      </c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>
      <c r="A83" s="5" t="s">
        <v>49</v>
      </c>
      <c r="B83" s="11">
        <v>76</v>
      </c>
      <c r="C83" s="2">
        <v>21112</v>
      </c>
      <c r="D83" s="2" t="s">
        <v>1112</v>
      </c>
      <c r="E83" s="1" t="s">
        <v>718</v>
      </c>
      <c r="F83" s="95" t="s">
        <v>110</v>
      </c>
      <c r="G83" s="217">
        <v>35</v>
      </c>
      <c r="H83" s="218">
        <v>10</v>
      </c>
      <c r="I83" s="218"/>
      <c r="J83" s="86"/>
      <c r="K83" s="86"/>
      <c r="L83" s="86"/>
      <c r="M83" s="86"/>
      <c r="N83" s="86"/>
      <c r="O83" s="86"/>
      <c r="P83" s="86"/>
      <c r="Q83" s="68">
        <f t="shared" si="3"/>
        <v>22.5</v>
      </c>
      <c r="R83" s="220">
        <v>30</v>
      </c>
      <c r="S83" s="86"/>
      <c r="T83" s="82">
        <f t="shared" si="4"/>
        <v>19</v>
      </c>
      <c r="U83" s="223" t="s">
        <v>1990</v>
      </c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>
      <c r="A84" s="5" t="s">
        <v>49</v>
      </c>
      <c r="B84" s="11">
        <v>77</v>
      </c>
      <c r="C84" s="2">
        <v>21153</v>
      </c>
      <c r="D84" s="1" t="s">
        <v>1150</v>
      </c>
      <c r="E84" s="1" t="s">
        <v>756</v>
      </c>
      <c r="F84" s="95" t="s">
        <v>110</v>
      </c>
      <c r="G84" s="217">
        <v>90</v>
      </c>
      <c r="H84" s="218" t="s">
        <v>1990</v>
      </c>
      <c r="I84" s="218"/>
      <c r="J84" s="86"/>
      <c r="K84" s="86"/>
      <c r="L84" s="86"/>
      <c r="M84" s="86"/>
      <c r="N84" s="86"/>
      <c r="O84" s="86"/>
      <c r="P84" s="86"/>
      <c r="Q84" s="68">
        <f t="shared" si="3"/>
        <v>90</v>
      </c>
      <c r="R84" s="220">
        <v>95</v>
      </c>
      <c r="S84" s="86"/>
      <c r="T84" s="82">
        <f t="shared" si="4"/>
        <v>69</v>
      </c>
      <c r="U84" s="223">
        <v>85</v>
      </c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85</v>
      </c>
    </row>
    <row r="85" spans="1:34">
      <c r="A85" s="5" t="s">
        <v>49</v>
      </c>
      <c r="B85" s="11">
        <v>78</v>
      </c>
      <c r="C85" s="2">
        <v>21114</v>
      </c>
      <c r="D85" s="1" t="s">
        <v>1114</v>
      </c>
      <c r="E85" s="1" t="s">
        <v>720</v>
      </c>
      <c r="F85" s="95" t="s">
        <v>110</v>
      </c>
      <c r="G85" s="217">
        <v>70</v>
      </c>
      <c r="H85" s="218">
        <v>80</v>
      </c>
      <c r="I85" s="218"/>
      <c r="J85" s="86"/>
      <c r="K85" s="86"/>
      <c r="L85" s="86"/>
      <c r="M85" s="86"/>
      <c r="N85" s="86"/>
      <c r="O85" s="86"/>
      <c r="P85" s="86"/>
      <c r="Q85" s="68">
        <f t="shared" si="3"/>
        <v>75</v>
      </c>
      <c r="R85" s="220">
        <v>80</v>
      </c>
      <c r="S85" s="86"/>
      <c r="T85" s="82">
        <f t="shared" si="4"/>
        <v>58</v>
      </c>
      <c r="U85" s="223">
        <v>85</v>
      </c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85</v>
      </c>
    </row>
    <row r="86" spans="1:34">
      <c r="A86" s="5" t="s">
        <v>49</v>
      </c>
      <c r="B86" s="11">
        <v>79</v>
      </c>
      <c r="C86" s="2">
        <v>21154</v>
      </c>
      <c r="D86" s="1" t="s">
        <v>1151</v>
      </c>
      <c r="E86" s="1" t="s">
        <v>757</v>
      </c>
      <c r="F86" s="95" t="s">
        <v>109</v>
      </c>
      <c r="G86" s="217">
        <v>70</v>
      </c>
      <c r="H86" s="218">
        <v>20</v>
      </c>
      <c r="I86" s="218"/>
      <c r="J86" s="86"/>
      <c r="K86" s="86"/>
      <c r="L86" s="86"/>
      <c r="M86" s="86"/>
      <c r="N86" s="86"/>
      <c r="O86" s="86"/>
      <c r="P86" s="86"/>
      <c r="Q86" s="68">
        <f t="shared" si="3"/>
        <v>45</v>
      </c>
      <c r="R86" s="220">
        <v>38</v>
      </c>
      <c r="S86" s="86"/>
      <c r="T86" s="82">
        <f t="shared" si="4"/>
        <v>32</v>
      </c>
      <c r="U86" s="223">
        <v>85</v>
      </c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85</v>
      </c>
    </row>
    <row r="87" spans="1:34">
      <c r="A87" s="5" t="s">
        <v>49</v>
      </c>
      <c r="B87" s="11">
        <v>80</v>
      </c>
      <c r="C87" s="2"/>
      <c r="D87" s="1"/>
      <c r="E87" s="1"/>
      <c r="F87" s="95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>
      <c r="A88" s="5" t="s">
        <v>50</v>
      </c>
      <c r="B88" s="11">
        <v>81</v>
      </c>
      <c r="C88" s="2">
        <v>21196</v>
      </c>
      <c r="D88" s="2" t="s">
        <v>1193</v>
      </c>
      <c r="E88" s="1" t="s">
        <v>799</v>
      </c>
      <c r="F88" s="95" t="s">
        <v>109</v>
      </c>
      <c r="G88" s="217">
        <v>70</v>
      </c>
      <c r="H88" s="218">
        <v>100</v>
      </c>
      <c r="I88" s="86"/>
      <c r="J88" s="86"/>
      <c r="K88" s="86"/>
      <c r="L88" s="86"/>
      <c r="M88" s="86"/>
      <c r="N88" s="86"/>
      <c r="O88" s="86"/>
      <c r="P88" s="86"/>
      <c r="Q88" s="68">
        <f t="shared" si="3"/>
        <v>85</v>
      </c>
      <c r="R88" s="220">
        <v>88</v>
      </c>
      <c r="S88" s="86"/>
      <c r="T88" s="82">
        <f t="shared" si="4"/>
        <v>65</v>
      </c>
      <c r="U88" s="217">
        <v>85</v>
      </c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85</v>
      </c>
    </row>
    <row r="89" spans="1:34">
      <c r="A89" s="5" t="s">
        <v>50</v>
      </c>
      <c r="B89" s="11">
        <v>82</v>
      </c>
      <c r="C89" s="2">
        <v>21156</v>
      </c>
      <c r="D89" s="2" t="s">
        <v>1153</v>
      </c>
      <c r="E89" s="1" t="s">
        <v>759</v>
      </c>
      <c r="F89" s="95" t="s">
        <v>110</v>
      </c>
      <c r="G89" s="217">
        <v>80</v>
      </c>
      <c r="H89" s="218">
        <v>100</v>
      </c>
      <c r="I89" s="86"/>
      <c r="J89" s="86"/>
      <c r="K89" s="86"/>
      <c r="L89" s="86"/>
      <c r="M89" s="86"/>
      <c r="N89" s="86"/>
      <c r="O89" s="86"/>
      <c r="P89" s="86"/>
      <c r="Q89" s="68">
        <f t="shared" si="3"/>
        <v>90</v>
      </c>
      <c r="R89" s="220">
        <v>73</v>
      </c>
      <c r="S89" s="86"/>
      <c r="T89" s="82">
        <f t="shared" si="4"/>
        <v>63</v>
      </c>
      <c r="U89" s="217" t="s">
        <v>1990</v>
      </c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>
      <c r="A90" s="5" t="s">
        <v>50</v>
      </c>
      <c r="B90" s="11">
        <v>83</v>
      </c>
      <c r="C90" s="2">
        <v>21199</v>
      </c>
      <c r="D90" s="2" t="s">
        <v>1196</v>
      </c>
      <c r="E90" s="1" t="s">
        <v>802</v>
      </c>
      <c r="F90" s="95" t="s">
        <v>110</v>
      </c>
      <c r="G90" s="217">
        <v>90</v>
      </c>
      <c r="H90" s="218">
        <v>95</v>
      </c>
      <c r="I90" s="86"/>
      <c r="J90" s="86"/>
      <c r="K90" s="86"/>
      <c r="L90" s="86"/>
      <c r="M90" s="86"/>
      <c r="N90" s="86"/>
      <c r="O90" s="86"/>
      <c r="P90" s="86"/>
      <c r="Q90" s="68">
        <f t="shared" si="3"/>
        <v>92.5</v>
      </c>
      <c r="R90" s="220">
        <v>85</v>
      </c>
      <c r="S90" s="86"/>
      <c r="T90" s="82">
        <f t="shared" si="4"/>
        <v>68</v>
      </c>
      <c r="U90" s="217" t="s">
        <v>1990</v>
      </c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>
      <c r="A91" s="5" t="s">
        <v>50</v>
      </c>
      <c r="B91" s="11">
        <v>84</v>
      </c>
      <c r="C91" s="2">
        <v>21118</v>
      </c>
      <c r="D91" s="2" t="s">
        <v>1118</v>
      </c>
      <c r="E91" s="1" t="s">
        <v>724</v>
      </c>
      <c r="F91" s="95" t="s">
        <v>110</v>
      </c>
      <c r="G91" s="217">
        <v>85</v>
      </c>
      <c r="H91" s="218" t="s">
        <v>1990</v>
      </c>
      <c r="I91" s="86"/>
      <c r="J91" s="86"/>
      <c r="K91" s="86"/>
      <c r="L91" s="86"/>
      <c r="M91" s="86"/>
      <c r="N91" s="86"/>
      <c r="O91" s="86"/>
      <c r="P91" s="86"/>
      <c r="Q91" s="68">
        <f t="shared" si="3"/>
        <v>85</v>
      </c>
      <c r="R91" s="220">
        <v>85</v>
      </c>
      <c r="S91" s="86"/>
      <c r="T91" s="82">
        <f t="shared" si="4"/>
        <v>64</v>
      </c>
      <c r="U91" s="217">
        <v>92</v>
      </c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92</v>
      </c>
    </row>
    <row r="92" spans="1:34">
      <c r="A92" s="5" t="s">
        <v>50</v>
      </c>
      <c r="B92" s="11">
        <v>85</v>
      </c>
      <c r="C92" s="2">
        <v>21281</v>
      </c>
      <c r="D92" s="2" t="s">
        <v>1276</v>
      </c>
      <c r="E92" s="1" t="s">
        <v>881</v>
      </c>
      <c r="F92" s="95" t="s">
        <v>110</v>
      </c>
      <c r="G92" s="217" t="s">
        <v>1990</v>
      </c>
      <c r="H92" s="218" t="s">
        <v>1990</v>
      </c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220">
        <v>93</v>
      </c>
      <c r="S92" s="86"/>
      <c r="T92" s="82">
        <f t="shared" si="4"/>
        <v>23</v>
      </c>
      <c r="U92" s="217" t="s">
        <v>1990</v>
      </c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>
      <c r="A93" s="5" t="s">
        <v>50</v>
      </c>
      <c r="B93" s="11">
        <v>86</v>
      </c>
      <c r="C93" s="2">
        <v>21080</v>
      </c>
      <c r="D93" s="2" t="s">
        <v>1082</v>
      </c>
      <c r="E93" s="1" t="s">
        <v>688</v>
      </c>
      <c r="F93" s="95" t="s">
        <v>109</v>
      </c>
      <c r="G93" s="217">
        <v>80</v>
      </c>
      <c r="H93" s="218">
        <v>75</v>
      </c>
      <c r="I93" s="86"/>
      <c r="J93" s="86"/>
      <c r="K93" s="86"/>
      <c r="L93" s="86"/>
      <c r="M93" s="86"/>
      <c r="N93" s="86"/>
      <c r="O93" s="86"/>
      <c r="P93" s="86"/>
      <c r="Q93" s="68">
        <f t="shared" si="3"/>
        <v>77.5</v>
      </c>
      <c r="R93" s="220">
        <v>80</v>
      </c>
      <c r="S93" s="86"/>
      <c r="T93" s="82">
        <f t="shared" si="4"/>
        <v>59</v>
      </c>
      <c r="U93" s="217" t="s">
        <v>1990</v>
      </c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>
      <c r="A94" s="5" t="s">
        <v>50</v>
      </c>
      <c r="B94" s="11">
        <v>87</v>
      </c>
      <c r="C94" s="2">
        <v>21365</v>
      </c>
      <c r="D94" s="2" t="s">
        <v>1354</v>
      </c>
      <c r="E94" s="1" t="s">
        <v>958</v>
      </c>
      <c r="F94" s="95" t="s">
        <v>110</v>
      </c>
      <c r="G94" s="217">
        <v>85</v>
      </c>
      <c r="H94" s="218">
        <v>95</v>
      </c>
      <c r="I94" s="86"/>
      <c r="J94" s="86"/>
      <c r="K94" s="86"/>
      <c r="L94" s="86"/>
      <c r="M94" s="86"/>
      <c r="N94" s="86"/>
      <c r="O94" s="86"/>
      <c r="P94" s="86"/>
      <c r="Q94" s="68">
        <f t="shared" si="3"/>
        <v>90</v>
      </c>
      <c r="R94" s="220">
        <v>65</v>
      </c>
      <c r="S94" s="86"/>
      <c r="T94" s="82">
        <f t="shared" si="4"/>
        <v>61</v>
      </c>
      <c r="U94" s="217">
        <v>85</v>
      </c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85</v>
      </c>
    </row>
    <row r="95" spans="1:34">
      <c r="A95" s="5" t="s">
        <v>50</v>
      </c>
      <c r="B95" s="11">
        <v>88</v>
      </c>
      <c r="C95" s="2">
        <v>21320</v>
      </c>
      <c r="D95" s="2" t="s">
        <v>1312</v>
      </c>
      <c r="E95" s="1" t="s">
        <v>917</v>
      </c>
      <c r="F95" s="95" t="s">
        <v>110</v>
      </c>
      <c r="G95" s="217">
        <v>60</v>
      </c>
      <c r="H95" s="218" t="s">
        <v>1990</v>
      </c>
      <c r="I95" s="86"/>
      <c r="J95" s="86"/>
      <c r="K95" s="86"/>
      <c r="L95" s="86"/>
      <c r="M95" s="86"/>
      <c r="N95" s="86"/>
      <c r="O95" s="86"/>
      <c r="P95" s="86"/>
      <c r="Q95" s="68">
        <f t="shared" si="3"/>
        <v>60</v>
      </c>
      <c r="R95" s="220">
        <v>50</v>
      </c>
      <c r="S95" s="86"/>
      <c r="T95" s="82">
        <f t="shared" si="4"/>
        <v>43</v>
      </c>
      <c r="U95" s="217">
        <v>85</v>
      </c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85</v>
      </c>
    </row>
    <row r="96" spans="1:34">
      <c r="A96" s="5" t="s">
        <v>50</v>
      </c>
      <c r="B96" s="11">
        <v>89</v>
      </c>
      <c r="C96" s="2">
        <v>21164</v>
      </c>
      <c r="D96" s="2" t="s">
        <v>1161</v>
      </c>
      <c r="E96" s="1" t="s">
        <v>767</v>
      </c>
      <c r="F96" s="95" t="s">
        <v>109</v>
      </c>
      <c r="G96" s="217">
        <v>25</v>
      </c>
      <c r="H96" s="218">
        <v>35</v>
      </c>
      <c r="I96" s="86"/>
      <c r="J96" s="86"/>
      <c r="K96" s="86"/>
      <c r="L96" s="86"/>
      <c r="M96" s="86"/>
      <c r="N96" s="86"/>
      <c r="O96" s="86"/>
      <c r="P96" s="86"/>
      <c r="Q96" s="68">
        <f t="shared" si="3"/>
        <v>30</v>
      </c>
      <c r="R96" s="220">
        <v>30</v>
      </c>
      <c r="S96" s="86"/>
      <c r="T96" s="82">
        <f t="shared" si="4"/>
        <v>23</v>
      </c>
      <c r="U96" s="217" t="s">
        <v>1990</v>
      </c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>
      <c r="A97" s="5" t="s">
        <v>50</v>
      </c>
      <c r="B97" s="11">
        <v>90</v>
      </c>
      <c r="C97" s="2">
        <v>21245</v>
      </c>
      <c r="D97" s="2" t="s">
        <v>1240</v>
      </c>
      <c r="E97" s="1" t="s">
        <v>846</v>
      </c>
      <c r="F97" s="95" t="s">
        <v>110</v>
      </c>
      <c r="G97" s="217" t="s">
        <v>1990</v>
      </c>
      <c r="H97" s="218" t="s">
        <v>1990</v>
      </c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220">
        <v>63</v>
      </c>
      <c r="S97" s="86"/>
      <c r="T97" s="82">
        <f t="shared" si="4"/>
        <v>16</v>
      </c>
      <c r="U97" s="217" t="s">
        <v>1990</v>
      </c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>
      <c r="A98" s="5" t="s">
        <v>50</v>
      </c>
      <c r="B98" s="11">
        <v>91</v>
      </c>
      <c r="C98" s="2">
        <v>21324</v>
      </c>
      <c r="D98" s="2" t="s">
        <v>1315</v>
      </c>
      <c r="E98" s="1" t="s">
        <v>920</v>
      </c>
      <c r="F98" s="95" t="s">
        <v>109</v>
      </c>
      <c r="G98" s="217">
        <v>70</v>
      </c>
      <c r="H98" s="218">
        <v>95</v>
      </c>
      <c r="I98" s="86"/>
      <c r="J98" s="86"/>
      <c r="K98" s="86"/>
      <c r="L98" s="86"/>
      <c r="M98" s="86"/>
      <c r="N98" s="86"/>
      <c r="O98" s="86"/>
      <c r="P98" s="86"/>
      <c r="Q98" s="68">
        <f t="shared" si="3"/>
        <v>82.5</v>
      </c>
      <c r="R98" s="220">
        <v>80</v>
      </c>
      <c r="S98" s="86"/>
      <c r="T98" s="82">
        <f t="shared" si="4"/>
        <v>61</v>
      </c>
      <c r="U98" s="217">
        <v>92</v>
      </c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92</v>
      </c>
    </row>
    <row r="99" spans="1:34">
      <c r="A99" s="5" t="s">
        <v>50</v>
      </c>
      <c r="B99" s="11">
        <v>92</v>
      </c>
      <c r="C99" s="2">
        <v>21368</v>
      </c>
      <c r="D99" s="2" t="s">
        <v>1357</v>
      </c>
      <c r="E99" s="1" t="s">
        <v>961</v>
      </c>
      <c r="F99" s="95" t="s">
        <v>110</v>
      </c>
      <c r="G99" s="217">
        <v>85</v>
      </c>
      <c r="H99" s="218">
        <v>90</v>
      </c>
      <c r="I99" s="86"/>
      <c r="J99" s="86"/>
      <c r="K99" s="86"/>
      <c r="L99" s="86"/>
      <c r="M99" s="86"/>
      <c r="N99" s="86"/>
      <c r="O99" s="86"/>
      <c r="P99" s="86"/>
      <c r="Q99" s="68">
        <f t="shared" si="3"/>
        <v>87.5</v>
      </c>
      <c r="R99" s="220">
        <v>88</v>
      </c>
      <c r="S99" s="86"/>
      <c r="T99" s="82">
        <f t="shared" si="4"/>
        <v>66</v>
      </c>
      <c r="U99" s="217" t="s">
        <v>1990</v>
      </c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>
      <c r="A100" s="5" t="s">
        <v>50</v>
      </c>
      <c r="B100" s="11">
        <v>93</v>
      </c>
      <c r="C100" s="2">
        <v>21088</v>
      </c>
      <c r="D100" s="2" t="s">
        <v>1089</v>
      </c>
      <c r="E100" s="1" t="s">
        <v>695</v>
      </c>
      <c r="F100" s="95" t="s">
        <v>109</v>
      </c>
      <c r="G100" s="217" t="s">
        <v>1990</v>
      </c>
      <c r="H100" s="218" t="s">
        <v>1990</v>
      </c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220">
        <v>18</v>
      </c>
      <c r="S100" s="86"/>
      <c r="T100" s="82">
        <f t="shared" si="4"/>
        <v>5</v>
      </c>
      <c r="U100" s="217" t="s">
        <v>1990</v>
      </c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>
      <c r="A101" s="5" t="s">
        <v>50</v>
      </c>
      <c r="B101" s="11">
        <v>94</v>
      </c>
      <c r="C101" s="2">
        <v>21205</v>
      </c>
      <c r="D101" s="2" t="s">
        <v>1202</v>
      </c>
      <c r="E101" s="1" t="s">
        <v>808</v>
      </c>
      <c r="F101" s="95" t="s">
        <v>109</v>
      </c>
      <c r="G101" s="217">
        <v>90</v>
      </c>
      <c r="H101" s="218">
        <v>100</v>
      </c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95</v>
      </c>
      <c r="R101" s="220">
        <v>88</v>
      </c>
      <c r="S101" s="86"/>
      <c r="T101" s="82">
        <f t="shared" si="4"/>
        <v>70</v>
      </c>
      <c r="U101" s="217">
        <v>85</v>
      </c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85</v>
      </c>
    </row>
    <row r="102" spans="1:34">
      <c r="A102" s="5" t="s">
        <v>50</v>
      </c>
      <c r="B102" s="11">
        <v>95</v>
      </c>
      <c r="C102" s="2">
        <v>21206</v>
      </c>
      <c r="D102" s="1" t="s">
        <v>1203</v>
      </c>
      <c r="E102" s="1" t="s">
        <v>809</v>
      </c>
      <c r="F102" s="95" t="s">
        <v>109</v>
      </c>
      <c r="G102" s="217">
        <v>40</v>
      </c>
      <c r="H102" s="218">
        <v>90</v>
      </c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65</v>
      </c>
      <c r="R102" s="220">
        <v>70</v>
      </c>
      <c r="S102" s="86"/>
      <c r="T102" s="82">
        <f t="shared" si="4"/>
        <v>50</v>
      </c>
      <c r="U102" s="217">
        <v>92</v>
      </c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92</v>
      </c>
    </row>
    <row r="103" spans="1:34">
      <c r="A103" s="5" t="s">
        <v>50</v>
      </c>
      <c r="B103" s="11">
        <v>96</v>
      </c>
      <c r="C103" s="2">
        <v>21207</v>
      </c>
      <c r="D103" s="2" t="s">
        <v>1204</v>
      </c>
      <c r="E103" s="1" t="s">
        <v>810</v>
      </c>
      <c r="F103" s="95" t="s">
        <v>109</v>
      </c>
      <c r="G103" s="217" t="s">
        <v>1990</v>
      </c>
      <c r="H103" s="218" t="s">
        <v>1990</v>
      </c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220">
        <v>85</v>
      </c>
      <c r="S103" s="86"/>
      <c r="T103" s="82">
        <f t="shared" si="4"/>
        <v>21</v>
      </c>
      <c r="U103" s="217" t="s">
        <v>1990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>
      <c r="A104" s="5" t="s">
        <v>50</v>
      </c>
      <c r="B104" s="11">
        <v>97</v>
      </c>
      <c r="C104" s="2">
        <v>21699</v>
      </c>
      <c r="D104" s="2" t="s">
        <v>1689</v>
      </c>
      <c r="E104" s="1" t="s">
        <v>1690</v>
      </c>
      <c r="F104" s="95" t="s">
        <v>109</v>
      </c>
      <c r="G104" s="217">
        <v>80</v>
      </c>
      <c r="H104" s="218">
        <v>80</v>
      </c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80</v>
      </c>
      <c r="R104" s="220">
        <v>60</v>
      </c>
      <c r="S104" s="86"/>
      <c r="T104" s="82">
        <f t="shared" si="4"/>
        <v>55</v>
      </c>
      <c r="U104" s="217" t="s">
        <v>1990</v>
      </c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>
      <c r="A105" s="5" t="s">
        <v>50</v>
      </c>
      <c r="B105" s="11">
        <v>98</v>
      </c>
      <c r="C105" s="2">
        <v>21172</v>
      </c>
      <c r="D105" s="2" t="s">
        <v>1169</v>
      </c>
      <c r="E105" s="1" t="s">
        <v>775</v>
      </c>
      <c r="F105" s="95" t="s">
        <v>110</v>
      </c>
      <c r="G105" s="217" t="s">
        <v>1990</v>
      </c>
      <c r="H105" s="218" t="s">
        <v>1990</v>
      </c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220">
        <v>65</v>
      </c>
      <c r="S105" s="86"/>
      <c r="T105" s="82">
        <f t="shared" si="4"/>
        <v>16</v>
      </c>
      <c r="U105" s="217" t="s">
        <v>1990</v>
      </c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>
      <c r="A106" s="5" t="s">
        <v>50</v>
      </c>
      <c r="B106" s="11">
        <v>99</v>
      </c>
      <c r="C106" s="2">
        <v>21330</v>
      </c>
      <c r="D106" s="2" t="s">
        <v>1321</v>
      </c>
      <c r="E106" s="1" t="s">
        <v>926</v>
      </c>
      <c r="F106" s="95" t="s">
        <v>110</v>
      </c>
      <c r="G106" s="217">
        <v>65</v>
      </c>
      <c r="H106" s="218">
        <v>95</v>
      </c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80</v>
      </c>
      <c r="R106" s="220">
        <v>58</v>
      </c>
      <c r="S106" s="86"/>
      <c r="T106" s="82">
        <f t="shared" si="4"/>
        <v>55</v>
      </c>
      <c r="U106" s="217">
        <v>90</v>
      </c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90</v>
      </c>
    </row>
    <row r="107" spans="1:34">
      <c r="A107" s="5" t="s">
        <v>50</v>
      </c>
      <c r="B107" s="11">
        <v>100</v>
      </c>
      <c r="C107" s="2">
        <v>21213</v>
      </c>
      <c r="D107" s="2" t="s">
        <v>1210</v>
      </c>
      <c r="E107" s="1" t="s">
        <v>816</v>
      </c>
      <c r="F107" s="95" t="s">
        <v>110</v>
      </c>
      <c r="G107" s="217">
        <v>70</v>
      </c>
      <c r="H107" s="218">
        <v>85</v>
      </c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77.5</v>
      </c>
      <c r="R107" s="220">
        <v>50</v>
      </c>
      <c r="S107" s="86"/>
      <c r="T107" s="82">
        <f t="shared" si="4"/>
        <v>51</v>
      </c>
      <c r="U107" s="217">
        <v>85</v>
      </c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85</v>
      </c>
    </row>
    <row r="108" spans="1:34">
      <c r="A108" s="5" t="s">
        <v>50</v>
      </c>
      <c r="B108" s="11">
        <v>101</v>
      </c>
      <c r="C108" s="2">
        <v>21289</v>
      </c>
      <c r="D108" s="2" t="s">
        <v>1284</v>
      </c>
      <c r="E108" s="1" t="s">
        <v>889</v>
      </c>
      <c r="F108" s="95" t="s">
        <v>109</v>
      </c>
      <c r="G108" s="217" t="s">
        <v>1990</v>
      </c>
      <c r="H108" s="218" t="s">
        <v>1990</v>
      </c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220">
        <v>68</v>
      </c>
      <c r="S108" s="86"/>
      <c r="T108" s="82">
        <f t="shared" si="4"/>
        <v>17</v>
      </c>
      <c r="U108" s="217" t="s">
        <v>1990</v>
      </c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>
      <c r="A109" s="5" t="s">
        <v>50</v>
      </c>
      <c r="B109" s="11">
        <v>102</v>
      </c>
      <c r="C109" s="2">
        <v>21096</v>
      </c>
      <c r="D109" s="2" t="s">
        <v>1097</v>
      </c>
      <c r="E109" s="1" t="s">
        <v>703</v>
      </c>
      <c r="F109" s="95" t="s">
        <v>109</v>
      </c>
      <c r="G109" s="217">
        <v>80</v>
      </c>
      <c r="H109" s="218" t="s">
        <v>1990</v>
      </c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80</v>
      </c>
      <c r="R109" s="220">
        <v>13</v>
      </c>
      <c r="S109" s="86"/>
      <c r="T109" s="82">
        <f t="shared" si="4"/>
        <v>43</v>
      </c>
      <c r="U109" s="217" t="s">
        <v>1990</v>
      </c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>
      <c r="A110" s="5" t="s">
        <v>50</v>
      </c>
      <c r="B110" s="11">
        <v>103</v>
      </c>
      <c r="C110" s="2">
        <v>21297</v>
      </c>
      <c r="D110" s="2" t="s">
        <v>1290</v>
      </c>
      <c r="E110" s="1" t="s">
        <v>895</v>
      </c>
      <c r="F110" s="95" t="s">
        <v>109</v>
      </c>
      <c r="G110" s="217" t="s">
        <v>1990</v>
      </c>
      <c r="H110" s="218">
        <v>80</v>
      </c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80</v>
      </c>
      <c r="R110" s="220">
        <v>68</v>
      </c>
      <c r="S110" s="86"/>
      <c r="T110" s="82">
        <f t="shared" si="4"/>
        <v>57</v>
      </c>
      <c r="U110" s="217" t="s">
        <v>1990</v>
      </c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>
      <c r="A111" s="5" t="s">
        <v>50</v>
      </c>
      <c r="B111" s="11">
        <v>104</v>
      </c>
      <c r="C111" s="2">
        <v>21136</v>
      </c>
      <c r="D111" s="2" t="s">
        <v>1133</v>
      </c>
      <c r="E111" s="1" t="s">
        <v>739</v>
      </c>
      <c r="F111" s="95" t="s">
        <v>109</v>
      </c>
      <c r="G111" s="217" t="s">
        <v>1990</v>
      </c>
      <c r="H111" s="218">
        <v>100</v>
      </c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100</v>
      </c>
      <c r="R111" s="220">
        <v>88</v>
      </c>
      <c r="S111" s="86"/>
      <c r="T111" s="82">
        <f t="shared" si="4"/>
        <v>72</v>
      </c>
      <c r="U111" s="217">
        <v>85</v>
      </c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85</v>
      </c>
    </row>
    <row r="112" spans="1:34">
      <c r="A112" s="5" t="s">
        <v>50</v>
      </c>
      <c r="B112" s="11">
        <v>105</v>
      </c>
      <c r="C112" s="2">
        <v>21404</v>
      </c>
      <c r="D112" s="2" t="s">
        <v>1396</v>
      </c>
      <c r="E112" s="1" t="s">
        <v>1063</v>
      </c>
      <c r="F112" s="95" t="s">
        <v>109</v>
      </c>
      <c r="G112" s="217">
        <v>80</v>
      </c>
      <c r="H112" s="218">
        <v>30</v>
      </c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55</v>
      </c>
      <c r="R112" s="220">
        <v>48</v>
      </c>
      <c r="S112" s="86"/>
      <c r="T112" s="82">
        <f t="shared" si="4"/>
        <v>40</v>
      </c>
      <c r="U112" s="217" t="s">
        <v>1990</v>
      </c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>
      <c r="A113" s="5" t="s">
        <v>50</v>
      </c>
      <c r="B113" s="11">
        <v>106</v>
      </c>
      <c r="C113" s="2">
        <v>21698</v>
      </c>
      <c r="D113" s="2" t="s">
        <v>1691</v>
      </c>
      <c r="E113" s="1" t="s">
        <v>1692</v>
      </c>
      <c r="F113" s="95" t="s">
        <v>109</v>
      </c>
      <c r="G113" s="217">
        <v>90</v>
      </c>
      <c r="H113" s="218">
        <v>100</v>
      </c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95</v>
      </c>
      <c r="R113" s="220">
        <v>93</v>
      </c>
      <c r="S113" s="86"/>
      <c r="T113" s="82">
        <f t="shared" si="4"/>
        <v>71</v>
      </c>
      <c r="U113" s="217">
        <v>87</v>
      </c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87</v>
      </c>
    </row>
    <row r="114" spans="1:34">
      <c r="A114" s="5" t="s">
        <v>50</v>
      </c>
      <c r="B114" s="11">
        <v>107</v>
      </c>
      <c r="C114" s="2">
        <v>21385</v>
      </c>
      <c r="D114" s="2" t="s">
        <v>1374</v>
      </c>
      <c r="E114" s="1" t="s">
        <v>978</v>
      </c>
      <c r="F114" s="95" t="s">
        <v>110</v>
      </c>
      <c r="G114" s="217">
        <v>85</v>
      </c>
      <c r="H114" s="218">
        <v>100</v>
      </c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92.5</v>
      </c>
      <c r="R114" s="220">
        <v>78</v>
      </c>
      <c r="S114" s="86"/>
      <c r="T114" s="82">
        <f t="shared" si="4"/>
        <v>66</v>
      </c>
      <c r="U114" s="217" t="s">
        <v>1990</v>
      </c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>
      <c r="A115" s="5" t="s">
        <v>50</v>
      </c>
      <c r="B115" s="11">
        <v>108</v>
      </c>
      <c r="C115" s="2">
        <v>21147</v>
      </c>
      <c r="D115" s="2" t="s">
        <v>1144</v>
      </c>
      <c r="E115" s="1" t="s">
        <v>750</v>
      </c>
      <c r="F115" s="95" t="s">
        <v>109</v>
      </c>
      <c r="G115" s="217">
        <v>40</v>
      </c>
      <c r="H115" s="218">
        <v>20</v>
      </c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30</v>
      </c>
      <c r="R115" s="220">
        <v>53</v>
      </c>
      <c r="S115" s="86"/>
      <c r="T115" s="82">
        <f t="shared" si="4"/>
        <v>28</v>
      </c>
      <c r="U115" s="217" t="s">
        <v>1990</v>
      </c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>
      <c r="A116" s="5" t="s">
        <v>50</v>
      </c>
      <c r="B116" s="11">
        <v>109</v>
      </c>
      <c r="C116" s="2">
        <v>21106</v>
      </c>
      <c r="D116" s="2" t="s">
        <v>1106</v>
      </c>
      <c r="E116" s="1" t="s">
        <v>712</v>
      </c>
      <c r="F116" s="95" t="s">
        <v>110</v>
      </c>
      <c r="G116" s="217">
        <v>65</v>
      </c>
      <c r="H116" s="218" t="s">
        <v>1990</v>
      </c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65</v>
      </c>
      <c r="R116" s="220">
        <v>93</v>
      </c>
      <c r="S116" s="86"/>
      <c r="T116" s="82">
        <f t="shared" si="4"/>
        <v>56</v>
      </c>
      <c r="U116" s="217">
        <v>85</v>
      </c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85</v>
      </c>
    </row>
    <row r="117" spans="1:34">
      <c r="A117" s="5" t="s">
        <v>50</v>
      </c>
      <c r="B117" s="11">
        <v>110</v>
      </c>
      <c r="C117" s="2">
        <v>21389</v>
      </c>
      <c r="D117" s="2" t="s">
        <v>1377</v>
      </c>
      <c r="E117" s="1" t="s">
        <v>981</v>
      </c>
      <c r="F117" s="95" t="s">
        <v>109</v>
      </c>
      <c r="G117" s="217">
        <v>95</v>
      </c>
      <c r="H117" s="218">
        <v>85</v>
      </c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90</v>
      </c>
      <c r="R117" s="220">
        <v>78</v>
      </c>
      <c r="S117" s="86"/>
      <c r="T117" s="82">
        <f t="shared" si="4"/>
        <v>65</v>
      </c>
      <c r="U117" s="217">
        <v>85</v>
      </c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85</v>
      </c>
    </row>
    <row r="118" spans="1:34">
      <c r="A118" s="5" t="s">
        <v>50</v>
      </c>
      <c r="B118" s="11">
        <v>111</v>
      </c>
      <c r="C118" s="2">
        <v>21187</v>
      </c>
      <c r="D118" s="2" t="s">
        <v>1184</v>
      </c>
      <c r="E118" s="1" t="s">
        <v>790</v>
      </c>
      <c r="F118" s="95" t="s">
        <v>109</v>
      </c>
      <c r="G118" s="217">
        <v>20</v>
      </c>
      <c r="H118" s="218" t="s">
        <v>1990</v>
      </c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20</v>
      </c>
      <c r="R118" s="220">
        <v>15</v>
      </c>
      <c r="S118" s="86"/>
      <c r="T118" s="82">
        <f t="shared" si="4"/>
        <v>14</v>
      </c>
      <c r="U118" s="217" t="s">
        <v>1990</v>
      </c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>
      <c r="A119" s="5" t="s">
        <v>50</v>
      </c>
      <c r="B119" s="11">
        <v>112</v>
      </c>
      <c r="C119" s="2">
        <v>21226</v>
      </c>
      <c r="D119" s="2" t="s">
        <v>1222</v>
      </c>
      <c r="E119" s="1" t="s">
        <v>828</v>
      </c>
      <c r="F119" s="95" t="s">
        <v>110</v>
      </c>
      <c r="G119" s="217">
        <v>75</v>
      </c>
      <c r="H119" s="218">
        <v>80</v>
      </c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77.5</v>
      </c>
      <c r="R119" s="220">
        <v>85</v>
      </c>
      <c r="S119" s="86"/>
      <c r="T119" s="82">
        <f t="shared" si="4"/>
        <v>60</v>
      </c>
      <c r="U119" s="217">
        <v>87</v>
      </c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87</v>
      </c>
    </row>
    <row r="120" spans="1:34">
      <c r="A120" s="5" t="s">
        <v>50</v>
      </c>
      <c r="B120" s="11">
        <v>113</v>
      </c>
      <c r="C120" s="2">
        <v>21228</v>
      </c>
      <c r="D120" s="2" t="s">
        <v>1224</v>
      </c>
      <c r="E120" s="1" t="s">
        <v>830</v>
      </c>
      <c r="F120" s="95" t="s">
        <v>110</v>
      </c>
      <c r="G120" s="217">
        <v>100</v>
      </c>
      <c r="H120" s="218">
        <v>100</v>
      </c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100</v>
      </c>
      <c r="R120" s="220">
        <v>80</v>
      </c>
      <c r="S120" s="86"/>
      <c r="T120" s="82">
        <f t="shared" si="4"/>
        <v>70</v>
      </c>
      <c r="U120" s="217">
        <v>87</v>
      </c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87</v>
      </c>
    </row>
    <row r="121" spans="1:34">
      <c r="A121" s="5" t="s">
        <v>50</v>
      </c>
      <c r="B121" s="11">
        <v>114</v>
      </c>
      <c r="C121" s="2">
        <v>21391</v>
      </c>
      <c r="D121" s="2" t="s">
        <v>1379</v>
      </c>
      <c r="E121" s="1" t="s">
        <v>983</v>
      </c>
      <c r="F121" s="95" t="s">
        <v>109</v>
      </c>
      <c r="G121" s="217">
        <v>70</v>
      </c>
      <c r="H121" s="218">
        <v>80</v>
      </c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75</v>
      </c>
      <c r="R121" s="220">
        <v>80</v>
      </c>
      <c r="S121" s="86"/>
      <c r="T121" s="82">
        <f t="shared" si="4"/>
        <v>58</v>
      </c>
      <c r="U121" s="217">
        <v>83</v>
      </c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83</v>
      </c>
    </row>
    <row r="122" spans="1:34">
      <c r="A122" s="5" t="s">
        <v>50</v>
      </c>
      <c r="B122" s="11">
        <v>115</v>
      </c>
      <c r="C122" s="2">
        <v>21271</v>
      </c>
      <c r="D122" s="2" t="s">
        <v>1266</v>
      </c>
      <c r="E122" s="1" t="s">
        <v>871</v>
      </c>
      <c r="F122" s="95" t="s">
        <v>110</v>
      </c>
      <c r="G122" s="217" t="s">
        <v>1990</v>
      </c>
      <c r="H122" s="218" t="s">
        <v>1990</v>
      </c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220">
        <v>48</v>
      </c>
      <c r="S122" s="86"/>
      <c r="T122" s="82">
        <f t="shared" si="4"/>
        <v>12</v>
      </c>
      <c r="U122" s="217" t="s">
        <v>1990</v>
      </c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>
      <c r="A123" s="5" t="s">
        <v>50</v>
      </c>
      <c r="B123" s="11">
        <v>116</v>
      </c>
      <c r="C123" s="2">
        <v>21352</v>
      </c>
      <c r="D123" s="2" t="s">
        <v>1343</v>
      </c>
      <c r="E123" s="1" t="s">
        <v>947</v>
      </c>
      <c r="F123" s="95" t="s">
        <v>110</v>
      </c>
      <c r="G123" s="217">
        <v>85</v>
      </c>
      <c r="H123" s="218">
        <v>95</v>
      </c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90</v>
      </c>
      <c r="R123" s="220">
        <v>88</v>
      </c>
      <c r="S123" s="86"/>
      <c r="T123" s="82">
        <f t="shared" si="4"/>
        <v>67</v>
      </c>
      <c r="U123" s="217">
        <v>87</v>
      </c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87</v>
      </c>
    </row>
    <row r="124" spans="1:34">
      <c r="A124" s="5" t="s">
        <v>50</v>
      </c>
      <c r="B124" s="11">
        <v>117</v>
      </c>
      <c r="C124" s="2">
        <v>21393</v>
      </c>
      <c r="D124" s="1" t="s">
        <v>1380</v>
      </c>
      <c r="E124" s="1" t="s">
        <v>984</v>
      </c>
      <c r="F124" s="95" t="s">
        <v>110</v>
      </c>
      <c r="G124" s="217">
        <v>85</v>
      </c>
      <c r="H124" s="218">
        <v>95</v>
      </c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90</v>
      </c>
      <c r="R124" s="220">
        <v>93</v>
      </c>
      <c r="S124" s="86"/>
      <c r="T124" s="82">
        <f t="shared" si="4"/>
        <v>68</v>
      </c>
      <c r="U124" s="217">
        <v>87</v>
      </c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87</v>
      </c>
    </row>
    <row r="125" spans="1:34">
      <c r="A125" s="5" t="s">
        <v>50</v>
      </c>
      <c r="B125" s="11">
        <v>118</v>
      </c>
      <c r="C125" s="2">
        <v>21394</v>
      </c>
      <c r="D125" s="1" t="s">
        <v>1381</v>
      </c>
      <c r="E125" s="1" t="s">
        <v>985</v>
      </c>
      <c r="F125" s="95" t="s">
        <v>110</v>
      </c>
      <c r="G125" s="217">
        <v>45</v>
      </c>
      <c r="H125" s="218">
        <v>80</v>
      </c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62.5</v>
      </c>
      <c r="R125" s="220">
        <v>38</v>
      </c>
      <c r="S125" s="86"/>
      <c r="T125" s="82">
        <f t="shared" si="4"/>
        <v>41</v>
      </c>
      <c r="U125" s="217">
        <v>85</v>
      </c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85</v>
      </c>
    </row>
    <row r="126" spans="1:34">
      <c r="A126" s="5" t="s">
        <v>50</v>
      </c>
      <c r="B126" s="11">
        <v>119</v>
      </c>
      <c r="C126" s="2">
        <v>21155</v>
      </c>
      <c r="D126" s="1" t="s">
        <v>1152</v>
      </c>
      <c r="E126" s="1" t="s">
        <v>758</v>
      </c>
      <c r="F126" s="95" t="s">
        <v>109</v>
      </c>
      <c r="G126" s="217">
        <v>60</v>
      </c>
      <c r="H126" s="218">
        <v>90</v>
      </c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75</v>
      </c>
      <c r="R126" s="220">
        <v>63</v>
      </c>
      <c r="S126" s="86"/>
      <c r="T126" s="82">
        <f t="shared" si="4"/>
        <v>53</v>
      </c>
      <c r="U126" s="217" t="s">
        <v>1990</v>
      </c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>
      <c r="A127" s="5" t="s">
        <v>50</v>
      </c>
      <c r="B127" s="11">
        <v>120</v>
      </c>
      <c r="C127" s="2">
        <v>21235</v>
      </c>
      <c r="D127" s="1" t="s">
        <v>1230</v>
      </c>
      <c r="E127" s="1" t="s">
        <v>836</v>
      </c>
      <c r="F127" s="95" t="s">
        <v>110</v>
      </c>
      <c r="G127" s="217">
        <v>70</v>
      </c>
      <c r="H127" s="218">
        <v>45</v>
      </c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57.5</v>
      </c>
      <c r="R127" s="220">
        <v>20</v>
      </c>
      <c r="S127" s="86"/>
      <c r="T127" s="82">
        <f t="shared" si="4"/>
        <v>34</v>
      </c>
      <c r="U127" s="217">
        <v>85</v>
      </c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85</v>
      </c>
    </row>
    <row r="128" spans="1:34">
      <c r="A128" s="5" t="s">
        <v>51</v>
      </c>
      <c r="B128" s="11">
        <v>121</v>
      </c>
      <c r="C128" s="2">
        <v>21236</v>
      </c>
      <c r="D128" s="2" t="s">
        <v>1231</v>
      </c>
      <c r="E128" s="1" t="s">
        <v>837</v>
      </c>
      <c r="F128" s="95" t="s">
        <v>109</v>
      </c>
      <c r="G128" s="217">
        <v>90</v>
      </c>
      <c r="H128" s="218" t="s">
        <v>1990</v>
      </c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90</v>
      </c>
      <c r="R128" s="220">
        <v>83</v>
      </c>
      <c r="S128" s="86"/>
      <c r="T128" s="82">
        <f t="shared" si="4"/>
        <v>66</v>
      </c>
      <c r="U128" s="217" t="s">
        <v>1990</v>
      </c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>
      <c r="A129" s="5" t="s">
        <v>51</v>
      </c>
      <c r="B129" s="11">
        <v>122</v>
      </c>
      <c r="C129" s="2">
        <v>21276</v>
      </c>
      <c r="D129" s="2" t="s">
        <v>1271</v>
      </c>
      <c r="E129" s="1" t="s">
        <v>876</v>
      </c>
      <c r="F129" s="95" t="s">
        <v>109</v>
      </c>
      <c r="G129" s="217" t="s">
        <v>1990</v>
      </c>
      <c r="H129" s="218">
        <v>80</v>
      </c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80</v>
      </c>
      <c r="R129" s="220">
        <v>73</v>
      </c>
      <c r="S129" s="86"/>
      <c r="T129" s="82">
        <f t="shared" si="4"/>
        <v>58</v>
      </c>
      <c r="U129" s="217" t="s">
        <v>1990</v>
      </c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>
      <c r="A130" s="5" t="s">
        <v>51</v>
      </c>
      <c r="B130" s="11">
        <v>123</v>
      </c>
      <c r="C130" s="2">
        <v>21279</v>
      </c>
      <c r="D130" s="2" t="s">
        <v>1274</v>
      </c>
      <c r="E130" s="1" t="s">
        <v>879</v>
      </c>
      <c r="F130" s="95" t="s">
        <v>109</v>
      </c>
      <c r="G130" s="217">
        <v>80</v>
      </c>
      <c r="H130" s="218">
        <v>90</v>
      </c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85</v>
      </c>
      <c r="R130" s="220">
        <v>80</v>
      </c>
      <c r="S130" s="86"/>
      <c r="T130" s="82">
        <f t="shared" si="4"/>
        <v>63</v>
      </c>
      <c r="U130" s="217">
        <v>83</v>
      </c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83</v>
      </c>
    </row>
    <row r="131" spans="1:34">
      <c r="A131" s="5" t="s">
        <v>51</v>
      </c>
      <c r="B131" s="11">
        <v>124</v>
      </c>
      <c r="C131" s="2">
        <v>21243</v>
      </c>
      <c r="D131" s="2" t="s">
        <v>1238</v>
      </c>
      <c r="E131" s="1" t="s">
        <v>844</v>
      </c>
      <c r="F131" s="95" t="s">
        <v>110</v>
      </c>
      <c r="G131" s="217">
        <v>100</v>
      </c>
      <c r="H131" s="218">
        <v>95</v>
      </c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97.5</v>
      </c>
      <c r="R131" s="220">
        <v>93</v>
      </c>
      <c r="S131" s="86"/>
      <c r="T131" s="82">
        <f t="shared" si="4"/>
        <v>72</v>
      </c>
      <c r="U131" s="217" t="s">
        <v>1990</v>
      </c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>
      <c r="A132" s="5" t="s">
        <v>51</v>
      </c>
      <c r="B132" s="11">
        <v>125</v>
      </c>
      <c r="C132" s="2">
        <v>21161</v>
      </c>
      <c r="D132" s="2" t="s">
        <v>1158</v>
      </c>
      <c r="E132" s="1" t="s">
        <v>764</v>
      </c>
      <c r="F132" s="95" t="s">
        <v>109</v>
      </c>
      <c r="G132" s="217" t="s">
        <v>1990</v>
      </c>
      <c r="H132" s="218">
        <v>95</v>
      </c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95</v>
      </c>
      <c r="R132" s="220" t="s">
        <v>1990</v>
      </c>
      <c r="S132" s="86"/>
      <c r="T132" s="82" t="e">
        <f t="shared" si="4"/>
        <v>#VALUE!</v>
      </c>
      <c r="U132" s="217" t="s">
        <v>1990</v>
      </c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>
      <c r="A133" s="5" t="s">
        <v>51</v>
      </c>
      <c r="B133" s="11">
        <v>126</v>
      </c>
      <c r="C133" s="2">
        <v>21162</v>
      </c>
      <c r="D133" s="2" t="s">
        <v>1159</v>
      </c>
      <c r="E133" s="1" t="s">
        <v>765</v>
      </c>
      <c r="F133" s="95" t="s">
        <v>110</v>
      </c>
      <c r="G133" s="217">
        <v>75</v>
      </c>
      <c r="H133" s="218" t="s">
        <v>1990</v>
      </c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75</v>
      </c>
      <c r="R133" s="220">
        <v>78</v>
      </c>
      <c r="S133" s="86"/>
      <c r="T133" s="82">
        <f t="shared" si="4"/>
        <v>57</v>
      </c>
      <c r="U133" s="217">
        <v>85</v>
      </c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85</v>
      </c>
    </row>
    <row r="134" spans="1:34">
      <c r="A134" s="5" t="s">
        <v>51</v>
      </c>
      <c r="B134" s="11">
        <v>127</v>
      </c>
      <c r="C134" s="2">
        <v>21367</v>
      </c>
      <c r="D134" s="2" t="s">
        <v>1356</v>
      </c>
      <c r="E134" s="1" t="s">
        <v>960</v>
      </c>
      <c r="F134" s="95" t="s">
        <v>110</v>
      </c>
      <c r="G134" s="217">
        <v>65</v>
      </c>
      <c r="H134" s="218">
        <v>100</v>
      </c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82.5</v>
      </c>
      <c r="R134" s="220">
        <v>80</v>
      </c>
      <c r="S134" s="86"/>
      <c r="T134" s="82">
        <f t="shared" si="4"/>
        <v>61</v>
      </c>
      <c r="U134" s="217">
        <v>90</v>
      </c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90</v>
      </c>
    </row>
    <row r="135" spans="1:34">
      <c r="A135" s="5" t="s">
        <v>51</v>
      </c>
      <c r="B135" s="11">
        <v>128</v>
      </c>
      <c r="C135" s="2">
        <v>21165</v>
      </c>
      <c r="D135" s="2" t="s">
        <v>1162</v>
      </c>
      <c r="E135" s="1" t="s">
        <v>768</v>
      </c>
      <c r="F135" s="95" t="s">
        <v>110</v>
      </c>
      <c r="G135" s="217" t="s">
        <v>1990</v>
      </c>
      <c r="H135" s="218" t="s">
        <v>1990</v>
      </c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220">
        <v>30</v>
      </c>
      <c r="S135" s="86"/>
      <c r="T135" s="82">
        <f t="shared" si="4"/>
        <v>8</v>
      </c>
      <c r="U135" s="217" t="s">
        <v>1990</v>
      </c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>
      <c r="A136" s="5" t="s">
        <v>51</v>
      </c>
      <c r="B136" s="11">
        <v>129</v>
      </c>
      <c r="C136" s="2">
        <v>21322</v>
      </c>
      <c r="D136" s="2" t="s">
        <v>1314</v>
      </c>
      <c r="E136" s="1" t="s">
        <v>919</v>
      </c>
      <c r="F136" s="95" t="s">
        <v>110</v>
      </c>
      <c r="G136" s="217">
        <v>80</v>
      </c>
      <c r="H136" s="218">
        <v>95</v>
      </c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87.5</v>
      </c>
      <c r="R136" s="220">
        <v>88</v>
      </c>
      <c r="S136" s="86"/>
      <c r="T136" s="82">
        <f t="shared" si="4"/>
        <v>66</v>
      </c>
      <c r="U136" s="217">
        <v>91</v>
      </c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91</v>
      </c>
    </row>
    <row r="137" spans="1:34">
      <c r="A137" s="5" t="s">
        <v>51</v>
      </c>
      <c r="B137" s="11">
        <v>130</v>
      </c>
      <c r="C137" s="2">
        <v>21369</v>
      </c>
      <c r="D137" s="2" t="s">
        <v>1358</v>
      </c>
      <c r="E137" s="1" t="s">
        <v>962</v>
      </c>
      <c r="F137" s="95" t="s">
        <v>109</v>
      </c>
      <c r="G137" s="217">
        <v>70</v>
      </c>
      <c r="H137" s="218">
        <v>80</v>
      </c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75</v>
      </c>
      <c r="R137" s="220">
        <v>78</v>
      </c>
      <c r="S137" s="86"/>
      <c r="T137" s="82">
        <f t="shared" ref="T137:T200" si="7">ROUND((Q137*$L$2+R137*$L$3+S137*$L$4)/SUM($L$2:$L$4),0)</f>
        <v>57</v>
      </c>
      <c r="U137" s="217">
        <v>83</v>
      </c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83</v>
      </c>
    </row>
    <row r="138" spans="1:34">
      <c r="A138" s="5" t="s">
        <v>51</v>
      </c>
      <c r="B138" s="11">
        <v>131</v>
      </c>
      <c r="C138" s="2">
        <v>21171</v>
      </c>
      <c r="D138" s="2" t="s">
        <v>1168</v>
      </c>
      <c r="E138" s="1" t="s">
        <v>774</v>
      </c>
      <c r="F138" s="95" t="s">
        <v>110</v>
      </c>
      <c r="G138" s="217" t="s">
        <v>1990</v>
      </c>
      <c r="H138" s="218" t="s">
        <v>1990</v>
      </c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220">
        <v>80</v>
      </c>
      <c r="S138" s="86"/>
      <c r="T138" s="82">
        <f t="shared" si="7"/>
        <v>20</v>
      </c>
      <c r="U138" s="217" t="s">
        <v>1990</v>
      </c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>
      <c r="A139" s="5" t="s">
        <v>51</v>
      </c>
      <c r="B139" s="11">
        <v>132</v>
      </c>
      <c r="C139" s="2">
        <v>21247</v>
      </c>
      <c r="D139" s="2" t="s">
        <v>1242</v>
      </c>
      <c r="E139" s="1" t="s">
        <v>848</v>
      </c>
      <c r="F139" s="95" t="s">
        <v>109</v>
      </c>
      <c r="G139" s="217">
        <v>60</v>
      </c>
      <c r="H139" s="218">
        <v>90</v>
      </c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75</v>
      </c>
      <c r="R139" s="220">
        <v>73</v>
      </c>
      <c r="S139" s="86"/>
      <c r="T139" s="82">
        <f t="shared" si="7"/>
        <v>56</v>
      </c>
      <c r="U139" s="217" t="s">
        <v>1990</v>
      </c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>
      <c r="A140" s="5" t="s">
        <v>51</v>
      </c>
      <c r="B140" s="11">
        <v>133</v>
      </c>
      <c r="C140" s="2">
        <v>21329</v>
      </c>
      <c r="D140" s="2" t="s">
        <v>1320</v>
      </c>
      <c r="E140" s="1" t="s">
        <v>925</v>
      </c>
      <c r="F140" s="95" t="s">
        <v>109</v>
      </c>
      <c r="G140" s="217">
        <v>45</v>
      </c>
      <c r="H140" s="218">
        <v>95</v>
      </c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70</v>
      </c>
      <c r="R140" s="220">
        <v>68</v>
      </c>
      <c r="S140" s="86"/>
      <c r="T140" s="82">
        <f t="shared" si="7"/>
        <v>52</v>
      </c>
      <c r="U140" s="217">
        <v>83</v>
      </c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83</v>
      </c>
    </row>
    <row r="141" spans="1:34">
      <c r="A141" s="5" t="s">
        <v>51</v>
      </c>
      <c r="B141" s="11">
        <v>134</v>
      </c>
      <c r="C141" s="2">
        <v>21126</v>
      </c>
      <c r="D141" s="2" t="s">
        <v>1125</v>
      </c>
      <c r="E141" s="1" t="s">
        <v>731</v>
      </c>
      <c r="F141" s="95" t="s">
        <v>110</v>
      </c>
      <c r="G141" s="217" t="s">
        <v>1990</v>
      </c>
      <c r="H141" s="218" t="s">
        <v>1990</v>
      </c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220">
        <v>33</v>
      </c>
      <c r="S141" s="86"/>
      <c r="T141" s="82">
        <f t="shared" si="7"/>
        <v>8</v>
      </c>
      <c r="U141" s="217" t="s">
        <v>1990</v>
      </c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>
      <c r="A142" s="5" t="s">
        <v>51</v>
      </c>
      <c r="B142" s="11">
        <v>135</v>
      </c>
      <c r="C142" s="2">
        <v>21249</v>
      </c>
      <c r="D142" s="2" t="s">
        <v>1244</v>
      </c>
      <c r="E142" s="1" t="s">
        <v>850</v>
      </c>
      <c r="F142" s="95" t="s">
        <v>110</v>
      </c>
      <c r="G142" s="217">
        <v>85</v>
      </c>
      <c r="H142" s="218">
        <v>100</v>
      </c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92.5</v>
      </c>
      <c r="R142" s="220">
        <v>90</v>
      </c>
      <c r="S142" s="86"/>
      <c r="T142" s="82">
        <f t="shared" si="7"/>
        <v>69</v>
      </c>
      <c r="U142" s="217">
        <v>90</v>
      </c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90</v>
      </c>
    </row>
    <row r="143" spans="1:34">
      <c r="A143" s="5" t="s">
        <v>51</v>
      </c>
      <c r="B143" s="11">
        <v>136</v>
      </c>
      <c r="C143" s="2">
        <v>21211</v>
      </c>
      <c r="D143" s="2" t="s">
        <v>1208</v>
      </c>
      <c r="E143" s="1" t="s">
        <v>814</v>
      </c>
      <c r="F143" s="95" t="s">
        <v>109</v>
      </c>
      <c r="G143" s="217">
        <v>90</v>
      </c>
      <c r="H143" s="218">
        <v>95</v>
      </c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92.5</v>
      </c>
      <c r="R143" s="220">
        <v>95</v>
      </c>
      <c r="S143" s="86"/>
      <c r="T143" s="82">
        <f t="shared" si="7"/>
        <v>70</v>
      </c>
      <c r="U143" s="217">
        <v>83</v>
      </c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83</v>
      </c>
    </row>
    <row r="144" spans="1:34">
      <c r="A144" s="5" t="s">
        <v>51</v>
      </c>
      <c r="B144" s="11">
        <v>137</v>
      </c>
      <c r="C144" s="2">
        <v>21332</v>
      </c>
      <c r="D144" s="2" t="s">
        <v>1323</v>
      </c>
      <c r="E144" s="1" t="s">
        <v>928</v>
      </c>
      <c r="F144" s="95" t="s">
        <v>109</v>
      </c>
      <c r="G144" s="217">
        <v>70</v>
      </c>
      <c r="H144" s="218">
        <v>75</v>
      </c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72.5</v>
      </c>
      <c r="R144" s="220">
        <v>65</v>
      </c>
      <c r="S144" s="86"/>
      <c r="T144" s="82">
        <f t="shared" si="7"/>
        <v>53</v>
      </c>
      <c r="U144" s="217" t="s">
        <v>1990</v>
      </c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>
      <c r="A145" s="5" t="s">
        <v>51</v>
      </c>
      <c r="B145" s="11">
        <v>138</v>
      </c>
      <c r="C145" s="2">
        <v>21288</v>
      </c>
      <c r="D145" s="2" t="s">
        <v>1283</v>
      </c>
      <c r="E145" s="1" t="s">
        <v>888</v>
      </c>
      <c r="F145" s="95" t="s">
        <v>110</v>
      </c>
      <c r="G145" s="217" t="s">
        <v>1990</v>
      </c>
      <c r="H145" s="218" t="s">
        <v>1990</v>
      </c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220">
        <v>55</v>
      </c>
      <c r="S145" s="86"/>
      <c r="T145" s="82">
        <f t="shared" si="7"/>
        <v>14</v>
      </c>
      <c r="U145" s="217" t="s">
        <v>1990</v>
      </c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>
      <c r="A146" s="5" t="s">
        <v>51</v>
      </c>
      <c r="B146" s="11">
        <v>139</v>
      </c>
      <c r="C146" s="2">
        <v>21212</v>
      </c>
      <c r="D146" s="2" t="s">
        <v>1209</v>
      </c>
      <c r="E146" s="1" t="s">
        <v>815</v>
      </c>
      <c r="F146" s="95" t="s">
        <v>110</v>
      </c>
      <c r="G146" s="217">
        <v>95</v>
      </c>
      <c r="H146" s="218">
        <v>90</v>
      </c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92.5</v>
      </c>
      <c r="R146" s="220">
        <v>83</v>
      </c>
      <c r="S146" s="86"/>
      <c r="T146" s="82">
        <f t="shared" si="7"/>
        <v>67</v>
      </c>
      <c r="U146" s="217" t="s">
        <v>1990</v>
      </c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>
      <c r="A147" s="5" t="s">
        <v>51</v>
      </c>
      <c r="B147" s="11">
        <v>140</v>
      </c>
      <c r="C147" s="2">
        <v>21091</v>
      </c>
      <c r="D147" s="2" t="s">
        <v>1092</v>
      </c>
      <c r="E147" s="1" t="s">
        <v>698</v>
      </c>
      <c r="F147" s="95" t="s">
        <v>110</v>
      </c>
      <c r="G147" s="217">
        <v>65</v>
      </c>
      <c r="H147" s="218">
        <v>65</v>
      </c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65</v>
      </c>
      <c r="R147" s="220">
        <v>60</v>
      </c>
      <c r="S147" s="86"/>
      <c r="T147" s="82">
        <f t="shared" si="7"/>
        <v>48</v>
      </c>
      <c r="U147" s="217">
        <v>85</v>
      </c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85</v>
      </c>
    </row>
    <row r="148" spans="1:34">
      <c r="A148" s="5" t="s">
        <v>51</v>
      </c>
      <c r="B148" s="11">
        <v>141</v>
      </c>
      <c r="C148" s="2">
        <v>21336</v>
      </c>
      <c r="D148" s="2" t="s">
        <v>1327</v>
      </c>
      <c r="E148" s="1" t="s">
        <v>932</v>
      </c>
      <c r="F148" s="95" t="s">
        <v>109</v>
      </c>
      <c r="G148" s="217" t="s">
        <v>1990</v>
      </c>
      <c r="H148" s="218" t="s">
        <v>1990</v>
      </c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220">
        <v>40</v>
      </c>
      <c r="S148" s="86"/>
      <c r="T148" s="82">
        <f t="shared" si="7"/>
        <v>10</v>
      </c>
      <c r="U148" s="217" t="s">
        <v>1990</v>
      </c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>
      <c r="A149" s="5" t="s">
        <v>51</v>
      </c>
      <c r="B149" s="11">
        <v>142</v>
      </c>
      <c r="C149" s="2">
        <v>21130</v>
      </c>
      <c r="D149" s="2" t="s">
        <v>1128</v>
      </c>
      <c r="E149" s="1" t="s">
        <v>734</v>
      </c>
      <c r="F149" s="95" t="s">
        <v>110</v>
      </c>
      <c r="G149" s="217">
        <v>70</v>
      </c>
      <c r="H149" s="218">
        <v>85</v>
      </c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77.5</v>
      </c>
      <c r="R149" s="220">
        <v>53</v>
      </c>
      <c r="S149" s="86"/>
      <c r="T149" s="82">
        <f t="shared" si="7"/>
        <v>52</v>
      </c>
      <c r="U149" s="217">
        <v>85</v>
      </c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85</v>
      </c>
    </row>
    <row r="150" spans="1:34">
      <c r="A150" s="5" t="s">
        <v>51</v>
      </c>
      <c r="B150" s="11">
        <v>143</v>
      </c>
      <c r="C150" s="2">
        <v>21253</v>
      </c>
      <c r="D150" s="2" t="s">
        <v>1248</v>
      </c>
      <c r="E150" s="1" t="s">
        <v>854</v>
      </c>
      <c r="F150" s="95" t="s">
        <v>110</v>
      </c>
      <c r="G150" s="217">
        <v>20</v>
      </c>
      <c r="H150" s="218">
        <v>35</v>
      </c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27.5</v>
      </c>
      <c r="R150" s="220">
        <v>63</v>
      </c>
      <c r="S150" s="86"/>
      <c r="T150" s="82">
        <f t="shared" si="7"/>
        <v>30</v>
      </c>
      <c r="U150" s="217">
        <v>83</v>
      </c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83</v>
      </c>
    </row>
    <row r="151" spans="1:34">
      <c r="A151" s="5" t="s">
        <v>51</v>
      </c>
      <c r="B151" s="11">
        <v>144</v>
      </c>
      <c r="C151" s="2">
        <v>21377</v>
      </c>
      <c r="D151" s="2" t="s">
        <v>1366</v>
      </c>
      <c r="E151" s="1" t="s">
        <v>970</v>
      </c>
      <c r="F151" s="95" t="s">
        <v>110</v>
      </c>
      <c r="G151" s="217">
        <v>85</v>
      </c>
      <c r="H151" s="218">
        <v>90</v>
      </c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87.5</v>
      </c>
      <c r="R151" s="220">
        <v>90</v>
      </c>
      <c r="S151" s="86"/>
      <c r="T151" s="82">
        <f t="shared" si="7"/>
        <v>66</v>
      </c>
      <c r="U151" s="217">
        <v>90</v>
      </c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90</v>
      </c>
    </row>
    <row r="152" spans="1:34">
      <c r="A152" s="5" t="s">
        <v>51</v>
      </c>
      <c r="B152" s="11">
        <v>145</v>
      </c>
      <c r="C152" s="2">
        <v>21218</v>
      </c>
      <c r="D152" s="2" t="s">
        <v>1214</v>
      </c>
      <c r="E152" s="1" t="s">
        <v>820</v>
      </c>
      <c r="F152" s="95" t="s">
        <v>109</v>
      </c>
      <c r="G152" s="217">
        <v>80</v>
      </c>
      <c r="H152" s="218">
        <v>95</v>
      </c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87.5</v>
      </c>
      <c r="R152" s="220">
        <v>78</v>
      </c>
      <c r="S152" s="86"/>
      <c r="T152" s="82">
        <f t="shared" si="7"/>
        <v>63</v>
      </c>
      <c r="U152" s="217">
        <v>85</v>
      </c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85</v>
      </c>
    </row>
    <row r="153" spans="1:34">
      <c r="A153" s="5" t="s">
        <v>51</v>
      </c>
      <c r="B153" s="11">
        <v>147</v>
      </c>
      <c r="C153" s="2">
        <v>21379</v>
      </c>
      <c r="D153" s="2" t="s">
        <v>1368</v>
      </c>
      <c r="E153" s="1" t="s">
        <v>972</v>
      </c>
      <c r="F153" s="95" t="s">
        <v>109</v>
      </c>
      <c r="G153" s="217">
        <v>25</v>
      </c>
      <c r="H153" s="218" t="s">
        <v>1990</v>
      </c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25</v>
      </c>
      <c r="R153" s="220">
        <v>10</v>
      </c>
      <c r="S153" s="86"/>
      <c r="T153" s="82">
        <f t="shared" si="7"/>
        <v>15</v>
      </c>
      <c r="U153" s="217" t="s">
        <v>1990</v>
      </c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>
      <c r="A154" s="5" t="s">
        <v>51</v>
      </c>
      <c r="B154" s="11">
        <v>148</v>
      </c>
      <c r="C154" s="2">
        <v>21255</v>
      </c>
      <c r="D154" s="2" t="s">
        <v>1250</v>
      </c>
      <c r="E154" s="1" t="s">
        <v>856</v>
      </c>
      <c r="F154" s="95" t="s">
        <v>109</v>
      </c>
      <c r="G154" s="217">
        <v>90</v>
      </c>
      <c r="H154" s="218">
        <v>100</v>
      </c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95</v>
      </c>
      <c r="R154" s="220">
        <v>88</v>
      </c>
      <c r="S154" s="86"/>
      <c r="T154" s="82">
        <f t="shared" si="7"/>
        <v>70</v>
      </c>
      <c r="U154" s="217">
        <v>83</v>
      </c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83</v>
      </c>
    </row>
    <row r="155" spans="1:34">
      <c r="A155" s="5" t="s">
        <v>51</v>
      </c>
      <c r="B155" s="11">
        <v>149</v>
      </c>
      <c r="C155" s="2">
        <v>21137</v>
      </c>
      <c r="D155" s="2" t="s">
        <v>1134</v>
      </c>
      <c r="E155" s="1" t="s">
        <v>740</v>
      </c>
      <c r="F155" s="95" t="s">
        <v>109</v>
      </c>
      <c r="G155" s="217" t="s">
        <v>1990</v>
      </c>
      <c r="H155" s="218" t="s">
        <v>1990</v>
      </c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220">
        <v>80</v>
      </c>
      <c r="S155" s="86"/>
      <c r="T155" s="82">
        <f t="shared" si="7"/>
        <v>20</v>
      </c>
      <c r="U155" s="217" t="s">
        <v>1990</v>
      </c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>
      <c r="A156" s="5" t="s">
        <v>51</v>
      </c>
      <c r="B156" s="11">
        <v>150</v>
      </c>
      <c r="C156" s="2">
        <v>21257</v>
      </c>
      <c r="D156" s="2" t="s">
        <v>1252</v>
      </c>
      <c r="E156" s="1" t="s">
        <v>858</v>
      </c>
      <c r="F156" s="95" t="s">
        <v>109</v>
      </c>
      <c r="G156" s="217">
        <v>75</v>
      </c>
      <c r="H156" s="218">
        <v>80</v>
      </c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77.5</v>
      </c>
      <c r="R156" s="220">
        <v>85</v>
      </c>
      <c r="S156" s="86"/>
      <c r="T156" s="82">
        <f t="shared" si="7"/>
        <v>60</v>
      </c>
      <c r="U156" s="217">
        <v>85</v>
      </c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85</v>
      </c>
    </row>
    <row r="157" spans="1:34">
      <c r="A157" s="5" t="s">
        <v>51</v>
      </c>
      <c r="B157" s="11">
        <v>146</v>
      </c>
      <c r="C157" s="68">
        <v>21100</v>
      </c>
      <c r="D157" s="115" t="s">
        <v>1101</v>
      </c>
      <c r="E157" s="128" t="s">
        <v>707</v>
      </c>
      <c r="F157" s="95" t="s">
        <v>109</v>
      </c>
      <c r="G157" s="217" t="s">
        <v>1990</v>
      </c>
      <c r="H157" s="218" t="s">
        <v>1990</v>
      </c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220">
        <v>53</v>
      </c>
      <c r="S157" s="86"/>
      <c r="T157" s="82">
        <f t="shared" si="7"/>
        <v>13</v>
      </c>
      <c r="U157" s="217" t="s">
        <v>1990</v>
      </c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>
      <c r="A158" s="5" t="s">
        <v>51</v>
      </c>
      <c r="B158" s="11">
        <v>151</v>
      </c>
      <c r="C158" s="2">
        <v>21263</v>
      </c>
      <c r="D158" s="2" t="s">
        <v>1258</v>
      </c>
      <c r="E158" s="1" t="s">
        <v>864</v>
      </c>
      <c r="F158" s="95" t="s">
        <v>110</v>
      </c>
      <c r="G158" s="217">
        <v>80</v>
      </c>
      <c r="H158" s="218">
        <v>95</v>
      </c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87.5</v>
      </c>
      <c r="R158" s="220">
        <v>73</v>
      </c>
      <c r="S158" s="86"/>
      <c r="T158" s="82">
        <f t="shared" si="7"/>
        <v>62</v>
      </c>
      <c r="U158" s="217">
        <v>90</v>
      </c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90</v>
      </c>
    </row>
    <row r="159" spans="1:34">
      <c r="A159" s="5" t="s">
        <v>51</v>
      </c>
      <c r="B159" s="11">
        <v>152</v>
      </c>
      <c r="C159" s="2">
        <v>21107</v>
      </c>
      <c r="D159" s="2" t="s">
        <v>1107</v>
      </c>
      <c r="E159" s="1" t="s">
        <v>713</v>
      </c>
      <c r="F159" s="95" t="s">
        <v>109</v>
      </c>
      <c r="G159" s="217" t="s">
        <v>1990</v>
      </c>
      <c r="H159" s="218" t="s">
        <v>1990</v>
      </c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220">
        <v>20</v>
      </c>
      <c r="S159" s="86"/>
      <c r="T159" s="82">
        <f t="shared" si="7"/>
        <v>5</v>
      </c>
      <c r="U159" s="217" t="s">
        <v>1990</v>
      </c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>
      <c r="A160" s="5" t="s">
        <v>51</v>
      </c>
      <c r="B160" s="11">
        <v>153</v>
      </c>
      <c r="C160" s="2">
        <v>21349</v>
      </c>
      <c r="D160" s="2" t="s">
        <v>1340</v>
      </c>
      <c r="E160" s="1" t="s">
        <v>944</v>
      </c>
      <c r="F160" s="95" t="s">
        <v>110</v>
      </c>
      <c r="G160" s="217">
        <v>45</v>
      </c>
      <c r="H160" s="218">
        <v>95</v>
      </c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70</v>
      </c>
      <c r="R160" s="220">
        <v>80</v>
      </c>
      <c r="S160" s="86"/>
      <c r="T160" s="82">
        <f t="shared" si="7"/>
        <v>55</v>
      </c>
      <c r="U160" s="217" t="s">
        <v>1990</v>
      </c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>
      <c r="A161" s="5" t="s">
        <v>51</v>
      </c>
      <c r="B161" s="11">
        <v>154</v>
      </c>
      <c r="C161" s="2">
        <v>21310</v>
      </c>
      <c r="D161" s="1" t="s">
        <v>1302</v>
      </c>
      <c r="E161" s="1" t="s">
        <v>907</v>
      </c>
      <c r="F161" s="95" t="s">
        <v>110</v>
      </c>
      <c r="G161" s="217">
        <v>85</v>
      </c>
      <c r="H161" s="218">
        <v>80</v>
      </c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82.5</v>
      </c>
      <c r="R161" s="220">
        <v>93</v>
      </c>
      <c r="S161" s="86"/>
      <c r="T161" s="82">
        <f t="shared" si="7"/>
        <v>65</v>
      </c>
      <c r="U161" s="217">
        <v>85</v>
      </c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85</v>
      </c>
    </row>
    <row r="162" spans="1:34">
      <c r="A162" s="5" t="s">
        <v>51</v>
      </c>
      <c r="B162" s="11">
        <v>155</v>
      </c>
      <c r="C162" s="2">
        <v>21407</v>
      </c>
      <c r="D162" s="1" t="s">
        <v>1399</v>
      </c>
      <c r="E162" s="1" t="s">
        <v>1066</v>
      </c>
      <c r="F162" s="95" t="s">
        <v>110</v>
      </c>
      <c r="G162" s="217">
        <v>75</v>
      </c>
      <c r="H162" s="218">
        <v>100</v>
      </c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87.5</v>
      </c>
      <c r="R162" s="220">
        <v>83</v>
      </c>
      <c r="S162" s="86"/>
      <c r="T162" s="82">
        <f t="shared" si="7"/>
        <v>65</v>
      </c>
      <c r="U162" s="217">
        <v>90</v>
      </c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90</v>
      </c>
    </row>
    <row r="163" spans="1:34">
      <c r="A163" s="5" t="s">
        <v>51</v>
      </c>
      <c r="B163" s="11">
        <v>156</v>
      </c>
      <c r="C163" s="2">
        <v>21403</v>
      </c>
      <c r="D163" s="1" t="s">
        <v>1110</v>
      </c>
      <c r="E163" s="1" t="s">
        <v>1062</v>
      </c>
      <c r="F163" s="95" t="s">
        <v>109</v>
      </c>
      <c r="G163" s="217" t="s">
        <v>1990</v>
      </c>
      <c r="H163" s="218" t="s">
        <v>1990</v>
      </c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220">
        <v>83</v>
      </c>
      <c r="S163" s="86"/>
      <c r="T163" s="82">
        <f t="shared" si="7"/>
        <v>21</v>
      </c>
      <c r="U163" s="217" t="s">
        <v>1990</v>
      </c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>
      <c r="A164" s="5" t="s">
        <v>51</v>
      </c>
      <c r="B164" s="11">
        <v>157</v>
      </c>
      <c r="C164" s="2">
        <v>21189</v>
      </c>
      <c r="D164" s="1" t="s">
        <v>1186</v>
      </c>
      <c r="E164" s="1" t="s">
        <v>792</v>
      </c>
      <c r="F164" s="95" t="s">
        <v>110</v>
      </c>
      <c r="G164" s="217">
        <v>65</v>
      </c>
      <c r="H164" s="218">
        <v>80</v>
      </c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72.5</v>
      </c>
      <c r="R164" s="220">
        <v>60</v>
      </c>
      <c r="S164" s="86"/>
      <c r="T164" s="82">
        <f t="shared" si="7"/>
        <v>51</v>
      </c>
      <c r="U164" s="217" t="s">
        <v>1990</v>
      </c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>
      <c r="A165" s="5" t="s">
        <v>51</v>
      </c>
      <c r="B165" s="11">
        <v>158</v>
      </c>
      <c r="C165" s="2">
        <v>21194</v>
      </c>
      <c r="D165" s="1" t="s">
        <v>1191</v>
      </c>
      <c r="E165" s="1" t="s">
        <v>797</v>
      </c>
      <c r="F165" s="95" t="s">
        <v>110</v>
      </c>
      <c r="G165" s="217">
        <v>95</v>
      </c>
      <c r="H165" s="218">
        <v>95</v>
      </c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95</v>
      </c>
      <c r="R165" s="220">
        <v>95</v>
      </c>
      <c r="S165" s="86"/>
      <c r="T165" s="82">
        <f t="shared" si="7"/>
        <v>71</v>
      </c>
      <c r="U165" s="217">
        <v>91</v>
      </c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91</v>
      </c>
    </row>
    <row r="166" spans="1:34">
      <c r="A166" s="5" t="s">
        <v>51</v>
      </c>
      <c r="B166" s="11">
        <v>159</v>
      </c>
      <c r="C166" s="2">
        <v>21314</v>
      </c>
      <c r="D166" s="1" t="s">
        <v>1306</v>
      </c>
      <c r="E166" s="1" t="s">
        <v>911</v>
      </c>
      <c r="F166" s="95" t="s">
        <v>109</v>
      </c>
      <c r="G166" s="217">
        <v>70</v>
      </c>
      <c r="H166" s="218">
        <v>100</v>
      </c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85</v>
      </c>
      <c r="R166" s="220">
        <v>83</v>
      </c>
      <c r="S166" s="86"/>
      <c r="T166" s="82">
        <f t="shared" si="7"/>
        <v>63</v>
      </c>
      <c r="U166" s="217" t="s">
        <v>1990</v>
      </c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>
      <c r="A167" s="5" t="s">
        <v>51</v>
      </c>
      <c r="B167" s="11">
        <v>160</v>
      </c>
      <c r="C167" s="2">
        <v>21233</v>
      </c>
      <c r="D167" s="1" t="s">
        <v>1229</v>
      </c>
      <c r="E167" s="1" t="s">
        <v>835</v>
      </c>
      <c r="F167" s="95" t="s">
        <v>109</v>
      </c>
      <c r="G167" s="217">
        <v>55</v>
      </c>
      <c r="H167" s="218" t="s">
        <v>1990</v>
      </c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55</v>
      </c>
      <c r="R167" s="86">
        <v>35</v>
      </c>
      <c r="S167" s="86"/>
      <c r="T167" s="82">
        <f t="shared" si="7"/>
        <v>36</v>
      </c>
      <c r="U167" s="217" t="s">
        <v>1990</v>
      </c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>
      <c r="A168" s="5" t="s">
        <v>52</v>
      </c>
      <c r="B168" s="11">
        <v>161</v>
      </c>
      <c r="C168" s="2">
        <v>21359</v>
      </c>
      <c r="D168" s="2" t="s">
        <v>1349</v>
      </c>
      <c r="E168" s="1" t="s">
        <v>953</v>
      </c>
      <c r="F168" s="95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>
      <c r="A169" s="5" t="s">
        <v>52</v>
      </c>
      <c r="B169" s="11">
        <v>162</v>
      </c>
      <c r="C169" s="2">
        <v>21316</v>
      </c>
      <c r="D169" s="2" t="s">
        <v>1308</v>
      </c>
      <c r="E169" s="1" t="s">
        <v>913</v>
      </c>
      <c r="F169" s="95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>
      <c r="A170" s="5" t="s">
        <v>52</v>
      </c>
      <c r="B170" s="11">
        <v>163</v>
      </c>
      <c r="C170" s="2">
        <v>21238</v>
      </c>
      <c r="D170" s="2" t="s">
        <v>1233</v>
      </c>
      <c r="E170" s="1" t="s">
        <v>839</v>
      </c>
      <c r="F170" s="95" t="s">
        <v>109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>
      <c r="A171" s="5" t="s">
        <v>52</v>
      </c>
      <c r="B171" s="11">
        <v>164</v>
      </c>
      <c r="C171" s="2">
        <v>21120</v>
      </c>
      <c r="D171" s="2" t="s">
        <v>1119</v>
      </c>
      <c r="E171" s="1" t="s">
        <v>725</v>
      </c>
      <c r="F171" s="95" t="s">
        <v>110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>
      <c r="A172" s="5" t="s">
        <v>52</v>
      </c>
      <c r="B172" s="11">
        <v>165</v>
      </c>
      <c r="C172" s="2">
        <v>21244</v>
      </c>
      <c r="D172" s="2" t="s">
        <v>1239</v>
      </c>
      <c r="E172" s="1" t="s">
        <v>845</v>
      </c>
      <c r="F172" s="95" t="s">
        <v>109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>
      <c r="A173" s="5" t="s">
        <v>52</v>
      </c>
      <c r="B173" s="11">
        <v>166</v>
      </c>
      <c r="C173" s="2">
        <v>21402</v>
      </c>
      <c r="D173" s="2" t="s">
        <v>1395</v>
      </c>
      <c r="E173" s="1" t="s">
        <v>1061</v>
      </c>
      <c r="F173" s="95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>
      <c r="A174" s="5" t="s">
        <v>52</v>
      </c>
      <c r="B174" s="11">
        <v>167</v>
      </c>
      <c r="C174" s="2">
        <v>21321</v>
      </c>
      <c r="D174" s="2" t="s">
        <v>1313</v>
      </c>
      <c r="E174" s="1" t="s">
        <v>918</v>
      </c>
      <c r="F174" s="95" t="s">
        <v>109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>
      <c r="A175" s="5" t="s">
        <v>52</v>
      </c>
      <c r="B175" s="11">
        <v>168</v>
      </c>
      <c r="C175" s="2">
        <v>21283</v>
      </c>
      <c r="D175" s="2" t="s">
        <v>1278</v>
      </c>
      <c r="E175" s="1" t="s">
        <v>883</v>
      </c>
      <c r="F175" s="95" t="s">
        <v>110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>
      <c r="A176" s="5" t="s">
        <v>52</v>
      </c>
      <c r="B176" s="11">
        <v>169</v>
      </c>
      <c r="C176" s="2">
        <v>21201</v>
      </c>
      <c r="D176" s="2" t="s">
        <v>1198</v>
      </c>
      <c r="E176" s="1" t="s">
        <v>804</v>
      </c>
      <c r="F176" s="95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>
      <c r="A177" s="5" t="s">
        <v>52</v>
      </c>
      <c r="B177" s="11">
        <v>170</v>
      </c>
      <c r="C177" s="2">
        <v>21202</v>
      </c>
      <c r="D177" s="2" t="s">
        <v>1199</v>
      </c>
      <c r="E177" s="1" t="s">
        <v>805</v>
      </c>
      <c r="F177" s="95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>
      <c r="A178" s="5" t="s">
        <v>52</v>
      </c>
      <c r="B178" s="11">
        <v>171</v>
      </c>
      <c r="C178" s="2">
        <v>21203</v>
      </c>
      <c r="D178" s="2" t="s">
        <v>1200</v>
      </c>
      <c r="E178" s="1" t="s">
        <v>806</v>
      </c>
      <c r="F178" s="95" t="s">
        <v>109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>
      <c r="A179" s="5" t="s">
        <v>52</v>
      </c>
      <c r="B179" s="11">
        <v>172</v>
      </c>
      <c r="C179" s="2">
        <v>21204</v>
      </c>
      <c r="D179" s="2" t="s">
        <v>1201</v>
      </c>
      <c r="E179" s="1" t="s">
        <v>807</v>
      </c>
      <c r="F179" s="95" t="s">
        <v>109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>
      <c r="A180" s="5" t="s">
        <v>52</v>
      </c>
      <c r="B180" s="11">
        <v>173</v>
      </c>
      <c r="C180" s="2">
        <v>21170</v>
      </c>
      <c r="D180" s="2" t="s">
        <v>1167</v>
      </c>
      <c r="E180" s="1" t="s">
        <v>773</v>
      </c>
      <c r="F180" s="95" t="s">
        <v>109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>
      <c r="A181" s="5" t="s">
        <v>52</v>
      </c>
      <c r="B181" s="11">
        <v>174</v>
      </c>
      <c r="C181" s="2">
        <v>21372</v>
      </c>
      <c r="D181" s="2" t="s">
        <v>1361</v>
      </c>
      <c r="E181" s="1" t="s">
        <v>965</v>
      </c>
      <c r="F181" s="95" t="s">
        <v>110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>
      <c r="A182" s="5" t="s">
        <v>52</v>
      </c>
      <c r="B182" s="11">
        <v>175</v>
      </c>
      <c r="C182" s="2">
        <v>21264</v>
      </c>
      <c r="D182" s="2" t="s">
        <v>1259</v>
      </c>
      <c r="E182" s="1" t="s">
        <v>1392</v>
      </c>
      <c r="F182" s="95" t="s">
        <v>110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>
      <c r="A183" s="5" t="s">
        <v>52</v>
      </c>
      <c r="B183" s="11">
        <v>176</v>
      </c>
      <c r="C183" s="2">
        <v>21208</v>
      </c>
      <c r="D183" s="2" t="s">
        <v>1205</v>
      </c>
      <c r="E183" s="1" t="s">
        <v>811</v>
      </c>
      <c r="F183" s="95" t="s">
        <v>109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>
      <c r="A184" s="5" t="s">
        <v>52</v>
      </c>
      <c r="B184" s="11">
        <v>177</v>
      </c>
      <c r="C184" s="2">
        <v>21173</v>
      </c>
      <c r="D184" s="2" t="s">
        <v>1170</v>
      </c>
      <c r="E184" s="1" t="s">
        <v>776</v>
      </c>
      <c r="F184" s="95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>
      <c r="A185" s="5" t="s">
        <v>52</v>
      </c>
      <c r="B185" s="11">
        <v>178</v>
      </c>
      <c r="C185" s="2">
        <v>21127</v>
      </c>
      <c r="D185" s="2" t="s">
        <v>1126</v>
      </c>
      <c r="E185" s="1" t="s">
        <v>732</v>
      </c>
      <c r="F185" s="95" t="s">
        <v>109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>
      <c r="A186" s="5" t="s">
        <v>52</v>
      </c>
      <c r="B186" s="11">
        <v>179</v>
      </c>
      <c r="C186" s="2">
        <v>21092</v>
      </c>
      <c r="D186" s="2" t="s">
        <v>1093</v>
      </c>
      <c r="E186" s="1" t="s">
        <v>699</v>
      </c>
      <c r="F186" s="95" t="s">
        <v>109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>
      <c r="A187" s="5" t="s">
        <v>52</v>
      </c>
      <c r="B187" s="11">
        <v>180</v>
      </c>
      <c r="C187" s="2">
        <v>21129</v>
      </c>
      <c r="D187" s="2" t="s">
        <v>1127</v>
      </c>
      <c r="E187" s="1" t="s">
        <v>733</v>
      </c>
      <c r="F187" s="95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>
      <c r="A188" s="5" t="s">
        <v>52</v>
      </c>
      <c r="B188" s="11">
        <v>181</v>
      </c>
      <c r="C188" s="2">
        <v>21095</v>
      </c>
      <c r="D188" s="2" t="s">
        <v>1096</v>
      </c>
      <c r="E188" s="1" t="s">
        <v>702</v>
      </c>
      <c r="F188" s="95" t="s">
        <v>109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>
      <c r="A189" s="5" t="s">
        <v>52</v>
      </c>
      <c r="B189" s="11">
        <v>182</v>
      </c>
      <c r="C189" s="2">
        <v>21378</v>
      </c>
      <c r="D189" s="2" t="s">
        <v>1367</v>
      </c>
      <c r="E189" s="1" t="s">
        <v>971</v>
      </c>
      <c r="F189" s="95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>
      <c r="A190" s="5" t="s">
        <v>52</v>
      </c>
      <c r="B190" s="11">
        <v>183</v>
      </c>
      <c r="C190" s="2">
        <v>21181</v>
      </c>
      <c r="D190" s="2" t="s">
        <v>1178</v>
      </c>
      <c r="E190" s="1" t="s">
        <v>784</v>
      </c>
      <c r="F190" s="95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>
      <c r="A191" s="5" t="s">
        <v>52</v>
      </c>
      <c r="B191" s="11">
        <v>184</v>
      </c>
      <c r="C191" s="2">
        <v>21298</v>
      </c>
      <c r="D191" s="2" t="s">
        <v>1291</v>
      </c>
      <c r="E191" s="1" t="s">
        <v>896</v>
      </c>
      <c r="F191" s="95" t="s">
        <v>109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>
      <c r="A192" s="5" t="s">
        <v>52</v>
      </c>
      <c r="B192" s="11">
        <v>185</v>
      </c>
      <c r="C192" s="2">
        <v>21383</v>
      </c>
      <c r="D192" s="2" t="s">
        <v>1372</v>
      </c>
      <c r="E192" s="1" t="s">
        <v>976</v>
      </c>
      <c r="F192" s="95" t="s">
        <v>109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>
      <c r="A193" s="5" t="s">
        <v>52</v>
      </c>
      <c r="B193" s="11">
        <v>186</v>
      </c>
      <c r="C193" s="2">
        <v>21700</v>
      </c>
      <c r="D193" s="2" t="s">
        <v>1693</v>
      </c>
      <c r="E193" s="1" t="s">
        <v>1694</v>
      </c>
      <c r="F193" s="95" t="s">
        <v>110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>
      <c r="A194" s="5" t="s">
        <v>52</v>
      </c>
      <c r="B194" s="11">
        <v>187</v>
      </c>
      <c r="C194" s="2">
        <v>21262</v>
      </c>
      <c r="D194" s="2" t="s">
        <v>1257</v>
      </c>
      <c r="E194" s="1" t="s">
        <v>863</v>
      </c>
      <c r="F194" s="95" t="s">
        <v>110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>
      <c r="A195" s="5" t="s">
        <v>52</v>
      </c>
      <c r="B195" s="11">
        <v>188</v>
      </c>
      <c r="C195" s="2">
        <v>21388</v>
      </c>
      <c r="D195" s="2" t="s">
        <v>1376</v>
      </c>
      <c r="E195" s="1" t="s">
        <v>980</v>
      </c>
      <c r="F195" s="95" t="s">
        <v>109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>
      <c r="A196" s="5" t="s">
        <v>52</v>
      </c>
      <c r="B196" s="11">
        <v>189</v>
      </c>
      <c r="C196" s="2">
        <v>21265</v>
      </c>
      <c r="D196" s="2" t="s">
        <v>1260</v>
      </c>
      <c r="E196" s="1" t="s">
        <v>865</v>
      </c>
      <c r="F196" s="95" t="s">
        <v>109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>
      <c r="A197" s="5" t="s">
        <v>52</v>
      </c>
      <c r="B197" s="11">
        <v>190</v>
      </c>
      <c r="C197" s="2">
        <v>21307</v>
      </c>
      <c r="D197" s="2" t="s">
        <v>1299</v>
      </c>
      <c r="E197" s="1" t="s">
        <v>904</v>
      </c>
      <c r="F197" s="95" t="s">
        <v>110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>
      <c r="A198" s="5" t="s">
        <v>52</v>
      </c>
      <c r="B198" s="11">
        <v>191</v>
      </c>
      <c r="C198" s="2">
        <v>21266</v>
      </c>
      <c r="D198" s="2" t="s">
        <v>1261</v>
      </c>
      <c r="E198" s="1" t="s">
        <v>866</v>
      </c>
      <c r="F198" s="95" t="s">
        <v>109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>
      <c r="A199" s="5" t="s">
        <v>52</v>
      </c>
      <c r="B199" s="11">
        <v>192</v>
      </c>
      <c r="C199" s="2">
        <v>21148</v>
      </c>
      <c r="D199" s="2" t="s">
        <v>1145</v>
      </c>
      <c r="E199" s="1" t="s">
        <v>751</v>
      </c>
      <c r="F199" s="95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>
      <c r="A200" s="5" t="s">
        <v>52</v>
      </c>
      <c r="B200" s="11">
        <v>193</v>
      </c>
      <c r="C200" s="2">
        <v>21108</v>
      </c>
      <c r="D200" s="2" t="s">
        <v>1108</v>
      </c>
      <c r="E200" s="1" t="s">
        <v>714</v>
      </c>
      <c r="F200" s="95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>
      <c r="A201" s="5" t="s">
        <v>52</v>
      </c>
      <c r="B201" s="11">
        <v>194</v>
      </c>
      <c r="C201" s="2">
        <v>21149</v>
      </c>
      <c r="D201" s="2" t="s">
        <v>1146</v>
      </c>
      <c r="E201" s="1" t="s">
        <v>752</v>
      </c>
      <c r="F201" s="95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>
      <c r="A202" s="5" t="s">
        <v>52</v>
      </c>
      <c r="B202" s="11">
        <v>195</v>
      </c>
      <c r="C202" s="2">
        <v>21227</v>
      </c>
      <c r="D202" s="2" t="s">
        <v>1223</v>
      </c>
      <c r="E202" s="1" t="s">
        <v>829</v>
      </c>
      <c r="F202" s="95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>
      <c r="A203" s="5" t="s">
        <v>52</v>
      </c>
      <c r="B203" s="11">
        <v>196</v>
      </c>
      <c r="C203" s="2">
        <v>21268</v>
      </c>
      <c r="D203" s="2" t="s">
        <v>1263</v>
      </c>
      <c r="E203" s="1" t="s">
        <v>868</v>
      </c>
      <c r="F203" s="95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>
      <c r="A204" s="5" t="s">
        <v>52</v>
      </c>
      <c r="B204" s="11">
        <v>197</v>
      </c>
      <c r="C204" s="2">
        <v>21351</v>
      </c>
      <c r="D204" s="1" t="s">
        <v>1342</v>
      </c>
      <c r="E204" s="1" t="s">
        <v>946</v>
      </c>
      <c r="F204" s="95" t="s">
        <v>110</v>
      </c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>
      <c r="A205" s="5" t="s">
        <v>52</v>
      </c>
      <c r="B205" s="11">
        <v>198</v>
      </c>
      <c r="C205" s="2">
        <v>21191</v>
      </c>
      <c r="D205" s="1" t="s">
        <v>1188</v>
      </c>
      <c r="E205" s="1" t="s">
        <v>794</v>
      </c>
      <c r="F205" s="95" t="s">
        <v>110</v>
      </c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>
      <c r="A206" s="5" t="s">
        <v>52</v>
      </c>
      <c r="B206" s="11">
        <v>199</v>
      </c>
      <c r="C206" s="2">
        <v>21353</v>
      </c>
      <c r="D206" s="1" t="s">
        <v>1344</v>
      </c>
      <c r="E206" s="1" t="s">
        <v>948</v>
      </c>
      <c r="F206" s="95" t="s">
        <v>110</v>
      </c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>
      <c r="A207" s="5" t="s">
        <v>52</v>
      </c>
      <c r="B207" s="11">
        <v>200</v>
      </c>
      <c r="C207" s="2">
        <v>21406</v>
      </c>
      <c r="D207" s="1" t="s">
        <v>1398</v>
      </c>
      <c r="E207" s="1" t="s">
        <v>1065</v>
      </c>
      <c r="F207" s="95" t="s">
        <v>110</v>
      </c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>
      <c r="A208" s="5" t="s">
        <v>53</v>
      </c>
      <c r="B208" s="11">
        <v>201</v>
      </c>
      <c r="C208" s="2">
        <v>21360</v>
      </c>
      <c r="D208" s="2" t="s">
        <v>1350</v>
      </c>
      <c r="E208" s="1" t="s">
        <v>954</v>
      </c>
      <c r="F208" s="95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>
      <c r="A209" s="5" t="s">
        <v>53</v>
      </c>
      <c r="B209" s="11">
        <v>202</v>
      </c>
      <c r="C209" s="2">
        <v>21317</v>
      </c>
      <c r="D209" s="2" t="s">
        <v>1309</v>
      </c>
      <c r="E209" s="1" t="s">
        <v>914</v>
      </c>
      <c r="F209" s="95" t="s">
        <v>109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>
      <c r="A210" s="5" t="s">
        <v>53</v>
      </c>
      <c r="B210" s="11">
        <v>203</v>
      </c>
      <c r="C210" s="2">
        <v>21078</v>
      </c>
      <c r="D210" s="2" t="s">
        <v>1080</v>
      </c>
      <c r="E210" s="1" t="s">
        <v>686</v>
      </c>
      <c r="F210" s="95" t="s">
        <v>109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>
      <c r="A211" s="5" t="s">
        <v>53</v>
      </c>
      <c r="B211" s="11">
        <v>204</v>
      </c>
      <c r="C211" s="2">
        <v>21159</v>
      </c>
      <c r="D211" s="2" t="s">
        <v>1156</v>
      </c>
      <c r="E211" s="1" t="s">
        <v>762</v>
      </c>
      <c r="F211" s="95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>
      <c r="A212" s="5" t="s">
        <v>53</v>
      </c>
      <c r="B212" s="11">
        <v>205</v>
      </c>
      <c r="C212" s="2">
        <v>21319</v>
      </c>
      <c r="D212" s="2" t="s">
        <v>1311</v>
      </c>
      <c r="E212" s="1" t="s">
        <v>916</v>
      </c>
      <c r="F212" s="95" t="s">
        <v>110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>
      <c r="A213" s="5" t="s">
        <v>53</v>
      </c>
      <c r="B213" s="11">
        <v>206</v>
      </c>
      <c r="C213" s="2">
        <v>21239</v>
      </c>
      <c r="D213" s="2" t="s">
        <v>1234</v>
      </c>
      <c r="E213" s="1" t="s">
        <v>840</v>
      </c>
      <c r="F213" s="95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>
      <c r="A214" s="5" t="s">
        <v>53</v>
      </c>
      <c r="B214" s="11">
        <v>207</v>
      </c>
      <c r="C214" s="2">
        <v>21242</v>
      </c>
      <c r="D214" s="2" t="s">
        <v>1237</v>
      </c>
      <c r="E214" s="1" t="s">
        <v>843</v>
      </c>
      <c r="F214" s="95" t="s">
        <v>109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>
      <c r="A215" s="5" t="s">
        <v>53</v>
      </c>
      <c r="B215" s="11">
        <v>208</v>
      </c>
      <c r="C215" s="2">
        <v>21163</v>
      </c>
      <c r="D215" s="2" t="s">
        <v>1160</v>
      </c>
      <c r="E215" s="1" t="s">
        <v>766</v>
      </c>
      <c r="F215" s="95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>
      <c r="A216" s="5" t="s">
        <v>53</v>
      </c>
      <c r="B216" s="11">
        <v>209</v>
      </c>
      <c r="C216" s="2">
        <v>21366</v>
      </c>
      <c r="D216" s="2" t="s">
        <v>1355</v>
      </c>
      <c r="E216" s="1" t="s">
        <v>959</v>
      </c>
      <c r="F216" s="95" t="s">
        <v>109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>
      <c r="A217" s="5" t="s">
        <v>53</v>
      </c>
      <c r="B217" s="11">
        <v>210</v>
      </c>
      <c r="C217" s="2">
        <v>21124</v>
      </c>
      <c r="D217" s="2" t="s">
        <v>1123</v>
      </c>
      <c r="E217" s="1" t="s">
        <v>729</v>
      </c>
      <c r="F217" s="95" t="s">
        <v>110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>
      <c r="A218" s="5" t="s">
        <v>53</v>
      </c>
      <c r="B218" s="11">
        <v>211</v>
      </c>
      <c r="C218" s="2">
        <v>21328</v>
      </c>
      <c r="D218" s="2" t="s">
        <v>1319</v>
      </c>
      <c r="E218" s="1" t="s">
        <v>924</v>
      </c>
      <c r="F218" s="95" t="s">
        <v>110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>
      <c r="A219" s="5" t="s">
        <v>53</v>
      </c>
      <c r="B219" s="11">
        <v>212</v>
      </c>
      <c r="C219" s="2">
        <v>21209</v>
      </c>
      <c r="D219" s="2" t="s">
        <v>1206</v>
      </c>
      <c r="E219" s="1" t="s">
        <v>812</v>
      </c>
      <c r="F219" s="95" t="s">
        <v>109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>
      <c r="A220" s="5" t="s">
        <v>53</v>
      </c>
      <c r="B220" s="11">
        <v>213</v>
      </c>
      <c r="C220" s="2">
        <v>21376</v>
      </c>
      <c r="D220" s="2" t="s">
        <v>1365</v>
      </c>
      <c r="E220" s="1" t="s">
        <v>969</v>
      </c>
      <c r="F220" s="95" t="s">
        <v>110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>
      <c r="A221" s="5" t="s">
        <v>53</v>
      </c>
      <c r="B221" s="11">
        <v>214</v>
      </c>
      <c r="C221" s="2">
        <v>21251</v>
      </c>
      <c r="D221" s="2" t="s">
        <v>1246</v>
      </c>
      <c r="E221" s="1" t="s">
        <v>852</v>
      </c>
      <c r="F221" s="95" t="s">
        <v>109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>
      <c r="A222" s="5" t="s">
        <v>53</v>
      </c>
      <c r="B222" s="11">
        <v>215</v>
      </c>
      <c r="C222" s="2">
        <v>21176</v>
      </c>
      <c r="D222" s="2" t="s">
        <v>1173</v>
      </c>
      <c r="E222" s="1" t="s">
        <v>779</v>
      </c>
      <c r="F222" s="95" t="s">
        <v>110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>
      <c r="A223" s="5" t="s">
        <v>53</v>
      </c>
      <c r="B223" s="11">
        <v>216</v>
      </c>
      <c r="C223" s="2">
        <v>21291</v>
      </c>
      <c r="D223" s="2" t="s">
        <v>1286</v>
      </c>
      <c r="E223" s="1" t="s">
        <v>891</v>
      </c>
      <c r="F223" s="95" t="s">
        <v>109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>
      <c r="A224" s="5" t="s">
        <v>53</v>
      </c>
      <c r="B224" s="11">
        <v>217</v>
      </c>
      <c r="C224" s="2">
        <v>21215</v>
      </c>
      <c r="D224" s="2" t="s">
        <v>1211</v>
      </c>
      <c r="E224" s="1" t="s">
        <v>817</v>
      </c>
      <c r="F224" s="95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>
      <c r="A225" s="5" t="s">
        <v>53</v>
      </c>
      <c r="B225" s="11">
        <v>218</v>
      </c>
      <c r="C225" s="2">
        <v>21337</v>
      </c>
      <c r="D225" s="2" t="s">
        <v>1328</v>
      </c>
      <c r="E225" s="1" t="s">
        <v>933</v>
      </c>
      <c r="F225" s="95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>
      <c r="A226" s="5" t="s">
        <v>53</v>
      </c>
      <c r="B226" s="11">
        <v>219</v>
      </c>
      <c r="C226" s="2">
        <v>21221</v>
      </c>
      <c r="D226" s="2" t="s">
        <v>1217</v>
      </c>
      <c r="E226" s="1" t="s">
        <v>823</v>
      </c>
      <c r="F226" s="95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>
      <c r="A227" s="5" t="s">
        <v>53</v>
      </c>
      <c r="B227" s="11">
        <v>220</v>
      </c>
      <c r="C227" s="2">
        <v>21381</v>
      </c>
      <c r="D227" s="2" t="s">
        <v>1370</v>
      </c>
      <c r="E227" s="1" t="s">
        <v>974</v>
      </c>
      <c r="F227" s="95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>
      <c r="A228" s="5" t="s">
        <v>53</v>
      </c>
      <c r="B228" s="11">
        <v>221</v>
      </c>
      <c r="C228" s="2">
        <v>21182</v>
      </c>
      <c r="D228" s="2" t="s">
        <v>1179</v>
      </c>
      <c r="E228" s="1" t="s">
        <v>785</v>
      </c>
      <c r="F228" s="95" t="s">
        <v>109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>
      <c r="A229" s="5" t="s">
        <v>53</v>
      </c>
      <c r="B229" s="11">
        <v>223</v>
      </c>
      <c r="C229" s="2">
        <v>21382</v>
      </c>
      <c r="D229" s="2" t="s">
        <v>1371</v>
      </c>
      <c r="E229" s="1" t="s">
        <v>975</v>
      </c>
      <c r="F229" s="95" t="s">
        <v>109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>
      <c r="A230" s="5" t="s">
        <v>53</v>
      </c>
      <c r="B230" s="11">
        <v>224</v>
      </c>
      <c r="C230" s="2">
        <v>21138</v>
      </c>
      <c r="D230" s="2" t="s">
        <v>1135</v>
      </c>
      <c r="E230" s="1" t="s">
        <v>741</v>
      </c>
      <c r="F230" s="95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>
      <c r="A231" s="5" t="s">
        <v>53</v>
      </c>
      <c r="B231" s="11">
        <v>225</v>
      </c>
      <c r="C231" s="2">
        <v>21139</v>
      </c>
      <c r="D231" s="2" t="s">
        <v>1136</v>
      </c>
      <c r="E231" s="1" t="s">
        <v>742</v>
      </c>
      <c r="F231" s="95" t="s">
        <v>110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>
      <c r="A232" s="5" t="s">
        <v>53</v>
      </c>
      <c r="B232" s="11">
        <v>226</v>
      </c>
      <c r="C232" s="2">
        <v>21140</v>
      </c>
      <c r="D232" s="2" t="s">
        <v>1137</v>
      </c>
      <c r="E232" s="1" t="s">
        <v>743</v>
      </c>
      <c r="F232" s="95" t="s">
        <v>110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>
      <c r="A233" s="5" t="s">
        <v>53</v>
      </c>
      <c r="B233" s="11">
        <v>227</v>
      </c>
      <c r="C233" s="2">
        <v>21102</v>
      </c>
      <c r="D233" s="2" t="s">
        <v>1103</v>
      </c>
      <c r="E233" s="1" t="s">
        <v>709</v>
      </c>
      <c r="F233" s="95" t="s">
        <v>110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>
      <c r="A234" s="5" t="s">
        <v>53</v>
      </c>
      <c r="B234" s="11">
        <v>228</v>
      </c>
      <c r="C234" s="2">
        <v>21386</v>
      </c>
      <c r="D234" s="2" t="s">
        <v>1375</v>
      </c>
      <c r="E234" s="1" t="s">
        <v>979</v>
      </c>
      <c r="F234" s="95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>
      <c r="A235" s="5" t="s">
        <v>53</v>
      </c>
      <c r="B235" s="11">
        <v>229</v>
      </c>
      <c r="C235" s="2">
        <v>21185</v>
      </c>
      <c r="D235" s="2" t="s">
        <v>1182</v>
      </c>
      <c r="E235" s="1" t="s">
        <v>788</v>
      </c>
      <c r="F235" s="95" t="s">
        <v>110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>
      <c r="A236" s="5" t="s">
        <v>53</v>
      </c>
      <c r="B236" s="11">
        <v>230</v>
      </c>
      <c r="C236" s="2">
        <v>21409</v>
      </c>
      <c r="D236" s="2" t="s">
        <v>1402</v>
      </c>
      <c r="E236" s="1" t="s">
        <v>1401</v>
      </c>
      <c r="F236" s="95" t="s">
        <v>110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>
      <c r="A237" s="5" t="s">
        <v>53</v>
      </c>
      <c r="B237" s="11">
        <v>231</v>
      </c>
      <c r="C237" s="2">
        <v>21305</v>
      </c>
      <c r="D237" s="2" t="s">
        <v>1297</v>
      </c>
      <c r="E237" s="1" t="s">
        <v>902</v>
      </c>
      <c r="F237" s="95" t="s">
        <v>109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>
      <c r="A238" s="5" t="s">
        <v>53</v>
      </c>
      <c r="B238" s="11">
        <v>232</v>
      </c>
      <c r="C238" s="2">
        <v>21267</v>
      </c>
      <c r="D238" s="2" t="s">
        <v>1262</v>
      </c>
      <c r="E238" s="1" t="s">
        <v>867</v>
      </c>
      <c r="F238" s="95" t="s">
        <v>109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>
      <c r="A239" s="5" t="s">
        <v>53</v>
      </c>
      <c r="B239" s="11">
        <v>233</v>
      </c>
      <c r="C239" s="2">
        <v>21188</v>
      </c>
      <c r="D239" s="2" t="s">
        <v>1185</v>
      </c>
      <c r="E239" s="1" t="s">
        <v>791</v>
      </c>
      <c r="F239" s="95" t="s">
        <v>109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>
      <c r="A240" s="5" t="s">
        <v>53</v>
      </c>
      <c r="B240" s="11">
        <v>234</v>
      </c>
      <c r="C240" s="2">
        <v>21110</v>
      </c>
      <c r="D240" s="2" t="s">
        <v>1110</v>
      </c>
      <c r="E240" s="1" t="s">
        <v>716</v>
      </c>
      <c r="F240" s="95" t="s">
        <v>109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>
      <c r="A241" s="5" t="s">
        <v>53</v>
      </c>
      <c r="B241" s="11">
        <v>222</v>
      </c>
      <c r="C241" s="2">
        <v>21270</v>
      </c>
      <c r="D241" s="2" t="s">
        <v>1265</v>
      </c>
      <c r="E241" s="1" t="s">
        <v>870</v>
      </c>
      <c r="F241" s="95" t="s">
        <v>110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>
      <c r="A242" s="5" t="s">
        <v>53</v>
      </c>
      <c r="B242" s="11">
        <v>235</v>
      </c>
      <c r="C242" s="2">
        <v>21229</v>
      </c>
      <c r="D242" s="2" t="s">
        <v>1225</v>
      </c>
      <c r="E242" s="1" t="s">
        <v>831</v>
      </c>
      <c r="F242" s="95" t="s">
        <v>110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>
      <c r="A243" s="5" t="s">
        <v>53</v>
      </c>
      <c r="B243" s="11">
        <v>236</v>
      </c>
      <c r="C243" s="2">
        <v>21152</v>
      </c>
      <c r="D243" s="2" t="s">
        <v>1149</v>
      </c>
      <c r="E243" s="1" t="s">
        <v>755</v>
      </c>
      <c r="F243" s="95" t="s">
        <v>109</v>
      </c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>
      <c r="A244" s="5" t="s">
        <v>53</v>
      </c>
      <c r="B244" s="11">
        <v>237</v>
      </c>
      <c r="C244" s="2">
        <v>21312</v>
      </c>
      <c r="D244" s="1" t="s">
        <v>1304</v>
      </c>
      <c r="E244" s="1" t="s">
        <v>909</v>
      </c>
      <c r="F244" s="95" t="s">
        <v>110</v>
      </c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>
      <c r="A245" s="5" t="s">
        <v>53</v>
      </c>
      <c r="B245" s="11">
        <v>238</v>
      </c>
      <c r="C245" s="2">
        <v>21113</v>
      </c>
      <c r="D245" s="1" t="s">
        <v>1113</v>
      </c>
      <c r="E245" s="1" t="s">
        <v>719</v>
      </c>
      <c r="F245" s="95" t="s">
        <v>110</v>
      </c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>
      <c r="A246" s="5" t="s">
        <v>53</v>
      </c>
      <c r="B246" s="11">
        <v>239</v>
      </c>
      <c r="C246" s="2">
        <v>21193</v>
      </c>
      <c r="D246" s="1" t="s">
        <v>1190</v>
      </c>
      <c r="E246" s="1" t="s">
        <v>796</v>
      </c>
      <c r="F246" s="95" t="s">
        <v>110</v>
      </c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>
      <c r="A247" s="5" t="s">
        <v>53</v>
      </c>
      <c r="B247" s="11">
        <v>240</v>
      </c>
      <c r="C247" s="2">
        <v>21315</v>
      </c>
      <c r="D247" s="1" t="s">
        <v>1307</v>
      </c>
      <c r="E247" s="1" t="s">
        <v>912</v>
      </c>
      <c r="F247" s="95" t="s">
        <v>109</v>
      </c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>
      <c r="A248" s="5" t="s">
        <v>54</v>
      </c>
      <c r="B248" s="11">
        <v>241</v>
      </c>
      <c r="C248" s="2">
        <v>21280</v>
      </c>
      <c r="D248" s="2" t="s">
        <v>1275</v>
      </c>
      <c r="E248" s="1" t="s">
        <v>880</v>
      </c>
      <c r="F248" s="95" t="s">
        <v>110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>
      <c r="A249" s="5" t="s">
        <v>54</v>
      </c>
      <c r="B249" s="11">
        <v>242</v>
      </c>
      <c r="C249" s="2">
        <v>21240</v>
      </c>
      <c r="D249" s="1" t="s">
        <v>1235</v>
      </c>
      <c r="E249" s="1" t="s">
        <v>841</v>
      </c>
      <c r="F249" s="95" t="s">
        <v>110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>
      <c r="A250" s="5" t="s">
        <v>54</v>
      </c>
      <c r="B250" s="11">
        <v>243</v>
      </c>
      <c r="C250" s="2">
        <v>21363</v>
      </c>
      <c r="D250" s="2" t="s">
        <v>1352</v>
      </c>
      <c r="E250" s="1" t="s">
        <v>956</v>
      </c>
      <c r="F250" s="95" t="s">
        <v>109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>
      <c r="A251" s="5" t="s">
        <v>54</v>
      </c>
      <c r="B251" s="11">
        <v>244</v>
      </c>
      <c r="C251" s="2">
        <v>21200</v>
      </c>
      <c r="D251" s="2" t="s">
        <v>1197</v>
      </c>
      <c r="E251" s="1" t="s">
        <v>803</v>
      </c>
      <c r="F251" s="95" t="s">
        <v>110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>
      <c r="A252" s="5" t="s">
        <v>54</v>
      </c>
      <c r="B252" s="11">
        <v>245</v>
      </c>
      <c r="C252" s="2">
        <v>21282</v>
      </c>
      <c r="D252" s="2" t="s">
        <v>1277</v>
      </c>
      <c r="E252" s="1" t="s">
        <v>882</v>
      </c>
      <c r="F252" s="95" t="s">
        <v>109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>
      <c r="A253" s="5" t="s">
        <v>54</v>
      </c>
      <c r="B253" s="11">
        <v>246</v>
      </c>
      <c r="C253" s="2">
        <v>21084</v>
      </c>
      <c r="D253" s="2" t="s">
        <v>1086</v>
      </c>
      <c r="E253" s="1" t="s">
        <v>692</v>
      </c>
      <c r="F253" s="95" t="s">
        <v>109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>
      <c r="A254" s="5" t="s">
        <v>54</v>
      </c>
      <c r="B254" s="11">
        <v>247</v>
      </c>
      <c r="C254" s="2">
        <v>21325</v>
      </c>
      <c r="D254" s="2" t="s">
        <v>1316</v>
      </c>
      <c r="E254" s="1" t="s">
        <v>921</v>
      </c>
      <c r="F254" s="95" t="s">
        <v>110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>
      <c r="A255" s="5" t="s">
        <v>54</v>
      </c>
      <c r="B255" s="11">
        <v>248</v>
      </c>
      <c r="C255" s="2">
        <v>21167</v>
      </c>
      <c r="D255" s="2" t="s">
        <v>1164</v>
      </c>
      <c r="E255" s="1" t="s">
        <v>770</v>
      </c>
      <c r="F255" s="95" t="s">
        <v>110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>
      <c r="A256" s="5" t="s">
        <v>54</v>
      </c>
      <c r="B256" s="11">
        <v>249</v>
      </c>
      <c r="C256" s="2">
        <v>21169</v>
      </c>
      <c r="D256" s="2" t="s">
        <v>1166</v>
      </c>
      <c r="E256" s="1" t="s">
        <v>772</v>
      </c>
      <c r="F256" s="95" t="s">
        <v>109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>
      <c r="A257" s="5" t="s">
        <v>54</v>
      </c>
      <c r="B257" s="11">
        <v>250</v>
      </c>
      <c r="C257" s="2">
        <v>21086</v>
      </c>
      <c r="D257" s="2" t="s">
        <v>1087</v>
      </c>
      <c r="E257" s="1" t="s">
        <v>693</v>
      </c>
      <c r="F257" s="95" t="s">
        <v>109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0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0</v>
      </c>
    </row>
    <row r="258" spans="1:34">
      <c r="A258" s="5" t="s">
        <v>54</v>
      </c>
      <c r="B258" s="11">
        <v>251</v>
      </c>
      <c r="C258" s="2">
        <v>21248</v>
      </c>
      <c r="D258" s="2" t="s">
        <v>1243</v>
      </c>
      <c r="E258" s="1" t="s">
        <v>849</v>
      </c>
      <c r="F258" s="95" t="s">
        <v>110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>
      <c r="A259" s="5" t="s">
        <v>54</v>
      </c>
      <c r="B259" s="11">
        <v>252</v>
      </c>
      <c r="C259" s="2">
        <v>21286</v>
      </c>
      <c r="D259" s="2" t="s">
        <v>1281</v>
      </c>
      <c r="E259" s="1" t="s">
        <v>886</v>
      </c>
      <c r="F259" s="95" t="s">
        <v>109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>
      <c r="A260" s="5" t="s">
        <v>54</v>
      </c>
      <c r="B260" s="11">
        <v>253</v>
      </c>
      <c r="C260" s="2">
        <v>21090</v>
      </c>
      <c r="D260" s="2" t="s">
        <v>1091</v>
      </c>
      <c r="E260" s="1" t="s">
        <v>697</v>
      </c>
      <c r="F260" s="95" t="s">
        <v>110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>
      <c r="A261" s="5" t="s">
        <v>54</v>
      </c>
      <c r="B261" s="11">
        <v>254</v>
      </c>
      <c r="C261" s="2">
        <v>21335</v>
      </c>
      <c r="D261" s="2" t="s">
        <v>1326</v>
      </c>
      <c r="E261" s="1" t="s">
        <v>931</v>
      </c>
      <c r="F261" s="95" t="s">
        <v>109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>
      <c r="A262" s="5" t="s">
        <v>54</v>
      </c>
      <c r="B262" s="11">
        <v>255</v>
      </c>
      <c r="C262" s="2">
        <v>21216</v>
      </c>
      <c r="D262" s="2" t="s">
        <v>1212</v>
      </c>
      <c r="E262" s="1" t="s">
        <v>818</v>
      </c>
      <c r="F262" s="95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>
      <c r="A263" s="5" t="s">
        <v>54</v>
      </c>
      <c r="B263" s="11">
        <v>256</v>
      </c>
      <c r="C263" s="2">
        <v>21217</v>
      </c>
      <c r="D263" s="2" t="s">
        <v>1213</v>
      </c>
      <c r="E263" s="1" t="s">
        <v>819</v>
      </c>
      <c r="F263" s="95" t="s">
        <v>110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>
      <c r="A264" s="5" t="s">
        <v>54</v>
      </c>
      <c r="B264" s="11">
        <v>257</v>
      </c>
      <c r="C264" s="2">
        <v>21177</v>
      </c>
      <c r="D264" s="2" t="s">
        <v>1174</v>
      </c>
      <c r="E264" s="1" t="s">
        <v>780</v>
      </c>
      <c r="F264" s="95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>
      <c r="A265" s="5" t="s">
        <v>54</v>
      </c>
      <c r="B265" s="11">
        <v>258</v>
      </c>
      <c r="C265" s="2">
        <v>21179</v>
      </c>
      <c r="D265" s="2" t="s">
        <v>1176</v>
      </c>
      <c r="E265" s="1" t="s">
        <v>782</v>
      </c>
      <c r="F265" s="95" t="s">
        <v>109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>
      <c r="A266" s="5" t="s">
        <v>54</v>
      </c>
      <c r="B266" s="11">
        <v>259</v>
      </c>
      <c r="C266" s="2">
        <v>21098</v>
      </c>
      <c r="D266" s="2" t="s">
        <v>1099</v>
      </c>
      <c r="E266" s="1" t="s">
        <v>705</v>
      </c>
      <c r="F266" s="95" t="s">
        <v>109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>
      <c r="A267" s="5" t="s">
        <v>54</v>
      </c>
      <c r="B267" s="11">
        <v>260</v>
      </c>
      <c r="C267" s="2">
        <v>21296</v>
      </c>
      <c r="D267" s="2" t="s">
        <v>1289</v>
      </c>
      <c r="E267" s="1" t="s">
        <v>894</v>
      </c>
      <c r="F267" s="95" t="s">
        <v>109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>
      <c r="A268" s="5" t="s">
        <v>54</v>
      </c>
      <c r="B268" s="11">
        <v>261</v>
      </c>
      <c r="C268" s="2">
        <v>21340</v>
      </c>
      <c r="D268" s="2" t="s">
        <v>1331</v>
      </c>
      <c r="E268" s="1" t="s">
        <v>935</v>
      </c>
      <c r="F268" s="95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>
      <c r="A269" s="5" t="s">
        <v>54</v>
      </c>
      <c r="B269" s="11">
        <v>262</v>
      </c>
      <c r="C269" s="2">
        <v>21183</v>
      </c>
      <c r="D269" s="2" t="s">
        <v>1180</v>
      </c>
      <c r="E269" s="1" t="s">
        <v>786</v>
      </c>
      <c r="F269" s="95" t="s">
        <v>109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>
      <c r="A270" s="5" t="s">
        <v>54</v>
      </c>
      <c r="B270" s="11">
        <v>263</v>
      </c>
      <c r="C270" s="2">
        <v>21101</v>
      </c>
      <c r="D270" s="2" t="s">
        <v>1102</v>
      </c>
      <c r="E270" s="1" t="s">
        <v>708</v>
      </c>
      <c r="F270" s="95" t="s">
        <v>110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>
      <c r="A271" s="5" t="s">
        <v>54</v>
      </c>
      <c r="B271" s="11">
        <v>264</v>
      </c>
      <c r="C271" s="2">
        <v>21343</v>
      </c>
      <c r="D271" s="2" t="s">
        <v>1334</v>
      </c>
      <c r="E271" s="1" t="s">
        <v>938</v>
      </c>
      <c r="F271" s="95" t="s">
        <v>110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>
      <c r="A272" s="5" t="s">
        <v>54</v>
      </c>
      <c r="B272" s="11">
        <v>265</v>
      </c>
      <c r="C272" s="2">
        <v>21344</v>
      </c>
      <c r="D272" s="2" t="s">
        <v>1335</v>
      </c>
      <c r="E272" s="1" t="s">
        <v>939</v>
      </c>
      <c r="F272" s="95" t="s">
        <v>109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>
      <c r="A273" s="5" t="s">
        <v>54</v>
      </c>
      <c r="B273" s="11">
        <v>266</v>
      </c>
      <c r="C273" s="2">
        <v>21104</v>
      </c>
      <c r="D273" s="2" t="s">
        <v>1105</v>
      </c>
      <c r="E273" s="1" t="s">
        <v>711</v>
      </c>
      <c r="F273" s="95" t="s">
        <v>110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>
      <c r="A274" s="5" t="s">
        <v>54</v>
      </c>
      <c r="B274" s="11">
        <v>267</v>
      </c>
      <c r="C274" s="2">
        <v>21346</v>
      </c>
      <c r="D274" s="2" t="s">
        <v>1337</v>
      </c>
      <c r="E274" s="1" t="s">
        <v>941</v>
      </c>
      <c r="F274" s="95" t="s">
        <v>110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>
      <c r="A275" s="5" t="s">
        <v>54</v>
      </c>
      <c r="B275" s="11">
        <v>268</v>
      </c>
      <c r="C275" s="2">
        <v>21141</v>
      </c>
      <c r="D275" s="2" t="s">
        <v>1138</v>
      </c>
      <c r="E275" s="1" t="s">
        <v>744</v>
      </c>
      <c r="F275" s="95" t="s">
        <v>109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>
      <c r="A276" s="5" t="s">
        <v>54</v>
      </c>
      <c r="B276" s="11">
        <v>269</v>
      </c>
      <c r="C276" s="2">
        <v>21142</v>
      </c>
      <c r="D276" s="2" t="s">
        <v>1139</v>
      </c>
      <c r="E276" s="1" t="s">
        <v>745</v>
      </c>
      <c r="F276" s="95" t="s">
        <v>109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>
      <c r="A277" s="5" t="s">
        <v>54</v>
      </c>
      <c r="B277" s="11">
        <v>270</v>
      </c>
      <c r="C277" s="2">
        <v>21145</v>
      </c>
      <c r="D277" s="2" t="s">
        <v>1142</v>
      </c>
      <c r="E277" s="1" t="s">
        <v>748</v>
      </c>
      <c r="F277" s="95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>
      <c r="A278" s="5" t="s">
        <v>54</v>
      </c>
      <c r="B278" s="11">
        <v>271</v>
      </c>
      <c r="C278" s="2">
        <v>21146</v>
      </c>
      <c r="D278" s="2" t="s">
        <v>1143</v>
      </c>
      <c r="E278" s="1" t="s">
        <v>749</v>
      </c>
      <c r="F278" s="95" t="s">
        <v>109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>
      <c r="A279" s="5" t="s">
        <v>54</v>
      </c>
      <c r="B279" s="11">
        <v>272</v>
      </c>
      <c r="C279" s="2">
        <v>21308</v>
      </c>
      <c r="D279" s="2" t="s">
        <v>1300</v>
      </c>
      <c r="E279" s="1" t="s">
        <v>905</v>
      </c>
      <c r="F279" s="95" t="s">
        <v>110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>
      <c r="A280" s="5" t="s">
        <v>54</v>
      </c>
      <c r="B280" s="11">
        <v>273</v>
      </c>
      <c r="C280" s="2">
        <v>21151</v>
      </c>
      <c r="D280" s="2" t="s">
        <v>1148</v>
      </c>
      <c r="E280" s="1" t="s">
        <v>754</v>
      </c>
      <c r="F280" s="95" t="s">
        <v>110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>
      <c r="A281" s="5" t="s">
        <v>54</v>
      </c>
      <c r="B281" s="11">
        <v>274</v>
      </c>
      <c r="C281" s="2">
        <v>21311</v>
      </c>
      <c r="D281" s="2" t="s">
        <v>1303</v>
      </c>
      <c r="E281" s="1" t="s">
        <v>908</v>
      </c>
      <c r="F281" s="95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>
      <c r="A282" s="5" t="s">
        <v>54</v>
      </c>
      <c r="B282" s="11">
        <v>275</v>
      </c>
      <c r="C282" s="2">
        <v>21230</v>
      </c>
      <c r="D282" s="2" t="s">
        <v>1226</v>
      </c>
      <c r="E282" s="1" t="s">
        <v>832</v>
      </c>
      <c r="F282" s="95" t="s">
        <v>110</v>
      </c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>
      <c r="A283" s="5" t="s">
        <v>54</v>
      </c>
      <c r="B283" s="11">
        <v>276</v>
      </c>
      <c r="C283" s="2">
        <v>21231</v>
      </c>
      <c r="D283" s="2" t="s">
        <v>1227</v>
      </c>
      <c r="E283" s="1" t="s">
        <v>833</v>
      </c>
      <c r="F283" s="95" t="s">
        <v>109</v>
      </c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>
      <c r="A284" s="5" t="s">
        <v>54</v>
      </c>
      <c r="B284" s="11">
        <v>277</v>
      </c>
      <c r="C284" s="2">
        <v>21313</v>
      </c>
      <c r="D284" s="1" t="s">
        <v>1305</v>
      </c>
      <c r="E284" s="1" t="s">
        <v>910</v>
      </c>
      <c r="F284" s="95" t="s">
        <v>109</v>
      </c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>
      <c r="A285" s="5" t="s">
        <v>54</v>
      </c>
      <c r="B285" s="11">
        <v>278</v>
      </c>
      <c r="C285" s="2">
        <v>21395</v>
      </c>
      <c r="D285" s="1" t="s">
        <v>1382</v>
      </c>
      <c r="E285" s="1" t="s">
        <v>986</v>
      </c>
      <c r="F285" s="95" t="s">
        <v>109</v>
      </c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>
      <c r="A286" s="5" t="s">
        <v>54</v>
      </c>
      <c r="B286" s="11">
        <v>279</v>
      </c>
      <c r="C286" s="2">
        <v>21355</v>
      </c>
      <c r="D286" s="1" t="s">
        <v>1346</v>
      </c>
      <c r="E286" s="1" t="s">
        <v>950</v>
      </c>
      <c r="F286" s="95" t="s">
        <v>110</v>
      </c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>
      <c r="A287" s="5" t="s">
        <v>54</v>
      </c>
      <c r="B287" s="11">
        <v>280</v>
      </c>
      <c r="C287" s="2"/>
      <c r="D287" s="1"/>
      <c r="E287" s="1"/>
      <c r="F287" s="95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>
      <c r="A288" s="5" t="s">
        <v>55</v>
      </c>
      <c r="B288" s="11">
        <v>281</v>
      </c>
      <c r="C288" s="2">
        <v>21356</v>
      </c>
      <c r="D288" s="2" t="s">
        <v>1347</v>
      </c>
      <c r="E288" s="1" t="s">
        <v>951</v>
      </c>
      <c r="F288" s="95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>
      <c r="A289" s="5" t="s">
        <v>55</v>
      </c>
      <c r="B289" s="11">
        <v>282</v>
      </c>
      <c r="C289" s="2">
        <v>21357</v>
      </c>
      <c r="D289" s="2" t="s">
        <v>1348</v>
      </c>
      <c r="E289" s="1" t="s">
        <v>952</v>
      </c>
      <c r="F289" s="95" t="s">
        <v>110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>
      <c r="A290" s="5" t="s">
        <v>55</v>
      </c>
      <c r="B290" s="11">
        <v>283</v>
      </c>
      <c r="C290" s="2">
        <v>21157</v>
      </c>
      <c r="D290" s="2" t="s">
        <v>1154</v>
      </c>
      <c r="E290" s="1" t="s">
        <v>760</v>
      </c>
      <c r="F290" s="95" t="s">
        <v>109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>
      <c r="A291" s="5" t="s">
        <v>55</v>
      </c>
      <c r="B291" s="11">
        <v>284</v>
      </c>
      <c r="C291" s="2">
        <v>21277</v>
      </c>
      <c r="D291" s="2" t="s">
        <v>1272</v>
      </c>
      <c r="E291" s="1" t="s">
        <v>877</v>
      </c>
      <c r="F291" s="95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>
      <c r="A292" s="5" t="s">
        <v>55</v>
      </c>
      <c r="B292" s="11">
        <v>285</v>
      </c>
      <c r="C292" s="2">
        <v>21237</v>
      </c>
      <c r="D292" s="2" t="s">
        <v>1232</v>
      </c>
      <c r="E292" s="1" t="s">
        <v>838</v>
      </c>
      <c r="F292" s="95" t="s">
        <v>109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>
      <c r="A293" s="5" t="s">
        <v>55</v>
      </c>
      <c r="B293" s="11">
        <v>286</v>
      </c>
      <c r="C293" s="2">
        <v>21158</v>
      </c>
      <c r="D293" s="2" t="s">
        <v>1155</v>
      </c>
      <c r="E293" s="1" t="s">
        <v>761</v>
      </c>
      <c r="F293" s="95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>
      <c r="A294" s="5" t="s">
        <v>55</v>
      </c>
      <c r="B294" s="11">
        <v>287</v>
      </c>
      <c r="C294" s="2">
        <v>21197</v>
      </c>
      <c r="D294" s="2" t="s">
        <v>1194</v>
      </c>
      <c r="E294" s="1" t="s">
        <v>800</v>
      </c>
      <c r="F294" s="95" t="s">
        <v>110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>
      <c r="A295" s="5" t="s">
        <v>55</v>
      </c>
      <c r="B295" s="11">
        <v>288</v>
      </c>
      <c r="C295" s="2">
        <v>21079</v>
      </c>
      <c r="D295" s="2" t="s">
        <v>1081</v>
      </c>
      <c r="E295" s="1" t="s">
        <v>687</v>
      </c>
      <c r="F295" s="95" t="s">
        <v>110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>
      <c r="A296" s="5" t="s">
        <v>55</v>
      </c>
      <c r="B296" s="11">
        <v>289</v>
      </c>
      <c r="C296" s="2">
        <v>21160</v>
      </c>
      <c r="D296" s="2" t="s">
        <v>1157</v>
      </c>
      <c r="E296" s="1" t="s">
        <v>763</v>
      </c>
      <c r="F296" s="95" t="s">
        <v>109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>
      <c r="A297" s="5" t="s">
        <v>55</v>
      </c>
      <c r="B297" s="11">
        <v>290</v>
      </c>
      <c r="C297" s="2">
        <v>21081</v>
      </c>
      <c r="D297" s="2" t="s">
        <v>1083</v>
      </c>
      <c r="E297" s="1" t="s">
        <v>689</v>
      </c>
      <c r="F297" s="95" t="s">
        <v>109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>
      <c r="A298" s="5" t="s">
        <v>55</v>
      </c>
      <c r="B298" s="11">
        <v>291</v>
      </c>
      <c r="C298" s="2">
        <v>21082</v>
      </c>
      <c r="D298" s="2" t="s">
        <v>1084</v>
      </c>
      <c r="E298" s="1" t="s">
        <v>690</v>
      </c>
      <c r="F298" s="95" t="s">
        <v>110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>
      <c r="A299" s="5" t="s">
        <v>55</v>
      </c>
      <c r="B299" s="11">
        <v>292</v>
      </c>
      <c r="C299" s="2">
        <v>21122</v>
      </c>
      <c r="D299" s="2" t="s">
        <v>1121</v>
      </c>
      <c r="E299" s="1" t="s">
        <v>727</v>
      </c>
      <c r="F299" s="95" t="s">
        <v>110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>
      <c r="A300" s="5" t="s">
        <v>55</v>
      </c>
      <c r="B300" s="11">
        <v>293</v>
      </c>
      <c r="C300" s="2">
        <v>21405</v>
      </c>
      <c r="D300" s="2" t="s">
        <v>1397</v>
      </c>
      <c r="E300" s="1" t="s">
        <v>1064</v>
      </c>
      <c r="F300" s="95" t="s">
        <v>110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>
      <c r="A301" s="5" t="s">
        <v>55</v>
      </c>
      <c r="B301" s="11">
        <v>294</v>
      </c>
      <c r="C301" s="2">
        <v>21166</v>
      </c>
      <c r="D301" s="2" t="s">
        <v>1163</v>
      </c>
      <c r="E301" s="1" t="s">
        <v>769</v>
      </c>
      <c r="F301" s="95" t="s">
        <v>109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>
      <c r="A302" s="5" t="s">
        <v>55</v>
      </c>
      <c r="B302" s="11">
        <v>295</v>
      </c>
      <c r="C302" s="2">
        <v>21125</v>
      </c>
      <c r="D302" s="2" t="s">
        <v>1124</v>
      </c>
      <c r="E302" s="1" t="s">
        <v>730</v>
      </c>
      <c r="F302" s="95" t="s">
        <v>109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>
      <c r="A303" s="5" t="s">
        <v>55</v>
      </c>
      <c r="B303" s="11">
        <v>296</v>
      </c>
      <c r="C303" s="2">
        <v>21285</v>
      </c>
      <c r="D303" s="2" t="s">
        <v>1280</v>
      </c>
      <c r="E303" s="1" t="s">
        <v>885</v>
      </c>
      <c r="F303" s="95" t="s">
        <v>109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>
      <c r="A304" s="5" t="s">
        <v>55</v>
      </c>
      <c r="B304" s="11">
        <v>297</v>
      </c>
      <c r="C304" s="2">
        <v>21250</v>
      </c>
      <c r="D304" s="2" t="s">
        <v>1245</v>
      </c>
      <c r="E304" s="1" t="s">
        <v>851</v>
      </c>
      <c r="F304" s="95" t="s">
        <v>110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>
      <c r="A305" s="5" t="s">
        <v>55</v>
      </c>
      <c r="B305" s="11">
        <v>298</v>
      </c>
      <c r="C305" s="2">
        <v>21089</v>
      </c>
      <c r="D305" s="2" t="s">
        <v>1090</v>
      </c>
      <c r="E305" s="1" t="s">
        <v>696</v>
      </c>
      <c r="F305" s="95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>
      <c r="A306" s="5" t="s">
        <v>55</v>
      </c>
      <c r="B306" s="11">
        <v>299</v>
      </c>
      <c r="C306" s="2">
        <v>21174</v>
      </c>
      <c r="D306" s="2" t="s">
        <v>1171</v>
      </c>
      <c r="E306" s="1" t="s">
        <v>777</v>
      </c>
      <c r="F306" s="95" t="s">
        <v>110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>
      <c r="A307" s="5" t="s">
        <v>55</v>
      </c>
      <c r="B307" s="11">
        <v>300</v>
      </c>
      <c r="C307" s="2">
        <v>21333</v>
      </c>
      <c r="D307" s="2" t="s">
        <v>1324</v>
      </c>
      <c r="E307" s="1" t="s">
        <v>929</v>
      </c>
      <c r="F307" s="95" t="s">
        <v>110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>
      <c r="A308" s="5" t="s">
        <v>55</v>
      </c>
      <c r="B308" s="11">
        <v>301</v>
      </c>
      <c r="C308" s="2">
        <v>21175</v>
      </c>
      <c r="D308" s="2" t="s">
        <v>1172</v>
      </c>
      <c r="E308" s="1" t="s">
        <v>778</v>
      </c>
      <c r="F308" s="95" t="s">
        <v>110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>
      <c r="A309" s="5" t="s">
        <v>55</v>
      </c>
      <c r="B309" s="11">
        <v>302</v>
      </c>
      <c r="C309" s="2">
        <v>21293</v>
      </c>
      <c r="D309" s="2" t="s">
        <v>1287</v>
      </c>
      <c r="E309" s="1" t="s">
        <v>892</v>
      </c>
      <c r="F309" s="95" t="s">
        <v>109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>
      <c r="A310" s="5" t="s">
        <v>55</v>
      </c>
      <c r="B310" s="11">
        <v>303</v>
      </c>
      <c r="C310" s="2">
        <v>21220</v>
      </c>
      <c r="D310" s="2" t="s">
        <v>1216</v>
      </c>
      <c r="E310" s="1" t="s">
        <v>822</v>
      </c>
      <c r="F310" s="95" t="s">
        <v>109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>
      <c r="A311" s="5" t="s">
        <v>55</v>
      </c>
      <c r="B311" s="11">
        <v>304</v>
      </c>
      <c r="C311" s="2">
        <v>21134</v>
      </c>
      <c r="D311" s="2" t="s">
        <v>1131</v>
      </c>
      <c r="E311" s="1" t="s">
        <v>737</v>
      </c>
      <c r="F311" s="95" t="s">
        <v>109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>
      <c r="A312" s="5" t="s">
        <v>55</v>
      </c>
      <c r="B312" s="11">
        <v>305</v>
      </c>
      <c r="C312" s="2">
        <v>21341</v>
      </c>
      <c r="D312" s="2" t="s">
        <v>1332</v>
      </c>
      <c r="E312" s="1" t="s">
        <v>936</v>
      </c>
      <c r="F312" s="95" t="s">
        <v>109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>
      <c r="A313" s="5" t="s">
        <v>55</v>
      </c>
      <c r="B313" s="11">
        <v>306</v>
      </c>
      <c r="C313" s="2">
        <v>21339</v>
      </c>
      <c r="D313" s="2" t="s">
        <v>1330</v>
      </c>
      <c r="E313" s="1" t="s">
        <v>1383</v>
      </c>
      <c r="F313" s="95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>
      <c r="A314" s="5" t="s">
        <v>55</v>
      </c>
      <c r="B314" s="11">
        <v>307</v>
      </c>
      <c r="C314" s="2">
        <v>21099</v>
      </c>
      <c r="D314" s="2" t="s">
        <v>1100</v>
      </c>
      <c r="E314" s="1" t="s">
        <v>706</v>
      </c>
      <c r="F314" s="95" t="s">
        <v>109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>
      <c r="A315" s="5" t="s">
        <v>55</v>
      </c>
      <c r="B315" s="11">
        <v>308</v>
      </c>
      <c r="C315" s="2">
        <v>21259</v>
      </c>
      <c r="D315" s="2" t="s">
        <v>1254</v>
      </c>
      <c r="E315" s="1" t="s">
        <v>860</v>
      </c>
      <c r="F315" s="95" t="s">
        <v>110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>
      <c r="A316" s="5" t="s">
        <v>55</v>
      </c>
      <c r="B316" s="11">
        <v>309</v>
      </c>
      <c r="C316" s="2">
        <v>21384</v>
      </c>
      <c r="D316" s="2" t="s">
        <v>1373</v>
      </c>
      <c r="E316" s="1" t="s">
        <v>977</v>
      </c>
      <c r="F316" s="95" t="s">
        <v>110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>
      <c r="A317" s="5" t="s">
        <v>55</v>
      </c>
      <c r="B317" s="11">
        <v>310</v>
      </c>
      <c r="C317" s="2">
        <v>21299</v>
      </c>
      <c r="D317" s="2" t="s">
        <v>1292</v>
      </c>
      <c r="E317" s="1" t="s">
        <v>897</v>
      </c>
      <c r="F317" s="95" t="s">
        <v>110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>
      <c r="A318" s="5" t="s">
        <v>55</v>
      </c>
      <c r="B318" s="11">
        <v>311</v>
      </c>
      <c r="C318" s="2">
        <v>21300</v>
      </c>
      <c r="D318" s="2" t="s">
        <v>1293</v>
      </c>
      <c r="E318" s="1" t="s">
        <v>898</v>
      </c>
      <c r="F318" s="95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>
      <c r="A319" s="5" t="s">
        <v>55</v>
      </c>
      <c r="B319" s="11">
        <v>312</v>
      </c>
      <c r="C319" s="2">
        <v>21223</v>
      </c>
      <c r="D319" s="2" t="s">
        <v>1219</v>
      </c>
      <c r="E319" s="1" t="s">
        <v>825</v>
      </c>
      <c r="F319" s="95" t="s">
        <v>109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>
      <c r="A320" s="5" t="s">
        <v>55</v>
      </c>
      <c r="B320" s="11">
        <v>313</v>
      </c>
      <c r="C320" s="2">
        <v>21224</v>
      </c>
      <c r="D320" s="2" t="s">
        <v>1220</v>
      </c>
      <c r="E320" s="1" t="s">
        <v>826</v>
      </c>
      <c r="F320" s="95" t="s">
        <v>109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>
      <c r="A321" s="5" t="s">
        <v>55</v>
      </c>
      <c r="B321" s="11">
        <v>314</v>
      </c>
      <c r="C321" s="2">
        <v>21390</v>
      </c>
      <c r="D321" s="2" t="s">
        <v>1378</v>
      </c>
      <c r="E321" s="1" t="s">
        <v>982</v>
      </c>
      <c r="F321" s="95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>
      <c r="A322" s="5" t="s">
        <v>55</v>
      </c>
      <c r="B322" s="11">
        <v>315</v>
      </c>
      <c r="C322" s="2">
        <v>21350</v>
      </c>
      <c r="D322" s="2" t="s">
        <v>1341</v>
      </c>
      <c r="E322" s="1" t="s">
        <v>945</v>
      </c>
      <c r="F322" s="95" t="s">
        <v>109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>
      <c r="A323" s="5" t="s">
        <v>55</v>
      </c>
      <c r="B323" s="11">
        <v>316</v>
      </c>
      <c r="C323" s="2">
        <v>21272</v>
      </c>
      <c r="D323" s="2" t="s">
        <v>1267</v>
      </c>
      <c r="E323" s="1" t="s">
        <v>872</v>
      </c>
      <c r="F323" s="95" t="s">
        <v>109</v>
      </c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>
      <c r="A324" s="5" t="s">
        <v>55</v>
      </c>
      <c r="B324" s="11">
        <v>317</v>
      </c>
      <c r="C324" s="2">
        <v>21195</v>
      </c>
      <c r="D324" s="1" t="s">
        <v>1192</v>
      </c>
      <c r="E324" s="1" t="s">
        <v>798</v>
      </c>
      <c r="F324" s="95" t="s">
        <v>109</v>
      </c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>
      <c r="A325" s="5" t="s">
        <v>55</v>
      </c>
      <c r="B325" s="11">
        <v>318</v>
      </c>
      <c r="C325" s="2">
        <v>21232</v>
      </c>
      <c r="D325" s="1" t="s">
        <v>1228</v>
      </c>
      <c r="E325" s="1" t="s">
        <v>834</v>
      </c>
      <c r="F325" s="95" t="s">
        <v>110</v>
      </c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>
      <c r="A326" s="5" t="s">
        <v>55</v>
      </c>
      <c r="B326" s="11">
        <v>319</v>
      </c>
      <c r="C326" s="2">
        <v>21273</v>
      </c>
      <c r="D326" s="1" t="s">
        <v>1268</v>
      </c>
      <c r="E326" s="1" t="s">
        <v>873</v>
      </c>
      <c r="F326" s="95" t="s">
        <v>109</v>
      </c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>
      <c r="A327" s="6" t="s">
        <v>55</v>
      </c>
      <c r="B327" s="12">
        <v>320</v>
      </c>
      <c r="C327" s="7">
        <v>21274</v>
      </c>
      <c r="D327" s="8" t="s">
        <v>1269</v>
      </c>
      <c r="E327" s="8" t="s">
        <v>874</v>
      </c>
      <c r="F327" s="96" t="s">
        <v>110</v>
      </c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>
      <c r="C329">
        <f>MAX(C8:C327)</f>
        <v>21700</v>
      </c>
    </row>
  </sheetData>
  <sheetProtection sheet="1" objects="1" scenarios="1"/>
  <sortState ref="A9:F327">
    <sortCondition ref="A9:A327"/>
    <sortCondition ref="E9:E327"/>
  </sortState>
  <mergeCells count="11">
    <mergeCell ref="F6:F7"/>
    <mergeCell ref="A6:A7"/>
    <mergeCell ref="B6:B7"/>
    <mergeCell ref="C6:C7"/>
    <mergeCell ref="D6:D7"/>
    <mergeCell ref="E6:E7"/>
    <mergeCell ref="G2:I4"/>
    <mergeCell ref="S2:Z2"/>
    <mergeCell ref="S4:Z4"/>
    <mergeCell ref="G6:T6"/>
    <mergeCell ref="U6:AH6"/>
  </mergeCells>
  <pageMargins left="0.7" right="0.7" top="0.75" bottom="0.75" header="0.3" footer="0.3"/>
  <pageSetup paperSize="1000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9"/>
  <sheetViews>
    <sheetView showZeros="0" tabSelected="1" workbookViewId="0">
      <pane xSplit="5" ySplit="7" topLeftCell="J318" activePane="bottomRight" state="frozen"/>
      <selection pane="topRight" activeCell="F1" sqref="F1"/>
      <selection pane="bottomLeft" activeCell="A8" sqref="A8"/>
      <selection pane="bottomRight" activeCell="U327" sqref="U327"/>
    </sheetView>
  </sheetViews>
  <sheetFormatPr defaultColWidth="4.7109375" defaultRowHeight="1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0" max="30" width="4.7109375" customWidth="1"/>
    <col min="31" max="33" width="4.7109375" hidden="1" customWidth="1"/>
    <col min="34" max="34" width="6.7109375" customWidth="1"/>
  </cols>
  <sheetData>
    <row r="1" spans="1:34" ht="18.75" customHeight="1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>
      <c r="A2" s="117"/>
      <c r="B2" s="117"/>
      <c r="C2" s="118"/>
      <c r="D2" s="118"/>
      <c r="E2" s="118"/>
      <c r="F2" s="52"/>
      <c r="G2" s="180" t="s">
        <v>113</v>
      </c>
      <c r="H2" s="180"/>
      <c r="I2" s="180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81" t="s">
        <v>176</v>
      </c>
      <c r="T2" s="182"/>
      <c r="U2" s="182"/>
      <c r="V2" s="182"/>
      <c r="W2" s="182"/>
      <c r="X2" s="182"/>
      <c r="Y2" s="182"/>
      <c r="Z2" s="183"/>
      <c r="AA2" s="51"/>
      <c r="AB2" s="51"/>
      <c r="AC2" s="51"/>
      <c r="AD2" s="51"/>
      <c r="AE2" s="51"/>
      <c r="AF2" s="51"/>
      <c r="AG2" s="51"/>
      <c r="AH2" s="51"/>
    </row>
    <row r="3" spans="1:34" ht="18.75" customHeight="1">
      <c r="A3" s="117"/>
      <c r="B3" s="117"/>
      <c r="C3" s="118"/>
      <c r="D3" s="118"/>
      <c r="E3" s="118"/>
      <c r="F3" s="52"/>
      <c r="G3" s="180"/>
      <c r="H3" s="180"/>
      <c r="I3" s="180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>
      <c r="A4" s="117"/>
      <c r="B4" s="117"/>
      <c r="C4" s="118"/>
      <c r="D4" s="118"/>
      <c r="E4" s="118"/>
      <c r="F4" s="52"/>
      <c r="G4" s="180"/>
      <c r="H4" s="180"/>
      <c r="I4" s="180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81" t="s">
        <v>176</v>
      </c>
      <c r="T4" s="182"/>
      <c r="U4" s="182"/>
      <c r="V4" s="182"/>
      <c r="W4" s="182"/>
      <c r="X4" s="182"/>
      <c r="Y4" s="182"/>
      <c r="Z4" s="183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>
      <c r="A6" s="184" t="s">
        <v>0</v>
      </c>
      <c r="B6" s="189" t="s">
        <v>39</v>
      </c>
      <c r="C6" s="195" t="s">
        <v>1</v>
      </c>
      <c r="D6" s="187" t="s">
        <v>2</v>
      </c>
      <c r="E6" s="187" t="s">
        <v>3</v>
      </c>
      <c r="F6" s="192" t="s">
        <v>4</v>
      </c>
      <c r="G6" s="191" t="s">
        <v>5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186" t="s">
        <v>20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8"/>
    </row>
    <row r="7" spans="1:34" ht="19.5" customHeight="1" thickBot="1">
      <c r="A7" s="185"/>
      <c r="B7" s="190"/>
      <c r="C7" s="196"/>
      <c r="D7" s="194"/>
      <c r="E7" s="194"/>
      <c r="F7" s="193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16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>
      <c r="A8" s="3" t="s">
        <v>40</v>
      </c>
      <c r="B8" s="13">
        <v>1</v>
      </c>
      <c r="C8" s="37">
        <v>20853</v>
      </c>
      <c r="D8" s="37" t="s">
        <v>475</v>
      </c>
      <c r="E8" s="4" t="s">
        <v>231</v>
      </c>
      <c r="F8" s="94" t="s">
        <v>109</v>
      </c>
      <c r="G8" s="102"/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85"/>
      <c r="S8" s="85"/>
      <c r="T8" s="81">
        <f>ROUND((Q8*$L$2+R8*$L$3+S8*$L$4)/SUM($L$2:$L$4),0)</f>
        <v>0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>
      <c r="A9" s="5" t="s">
        <v>40</v>
      </c>
      <c r="B9" s="11">
        <v>2</v>
      </c>
      <c r="C9" s="2">
        <v>20783</v>
      </c>
      <c r="D9" s="2" t="s">
        <v>411</v>
      </c>
      <c r="E9" s="1" t="s">
        <v>179</v>
      </c>
      <c r="F9" s="95" t="s">
        <v>109</v>
      </c>
      <c r="G9" s="103"/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0</v>
      </c>
      <c r="R9" s="86"/>
      <c r="S9" s="86"/>
      <c r="T9" s="82">
        <f t="shared" ref="T9:T72" si="1">ROUND((Q9*$L$2+R9*$L$3+S9*$L$4)/SUM($L$2:$L$4),0)</f>
        <v>0</v>
      </c>
      <c r="U9" s="9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>
      <c r="A10" s="5" t="s">
        <v>40</v>
      </c>
      <c r="B10" s="11">
        <v>3</v>
      </c>
      <c r="C10" s="2">
        <v>20901</v>
      </c>
      <c r="D10" s="2" t="s">
        <v>523</v>
      </c>
      <c r="E10" s="1" t="s">
        <v>1032</v>
      </c>
      <c r="F10" s="95" t="s">
        <v>110</v>
      </c>
      <c r="G10" s="103"/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86"/>
      <c r="S10" s="86"/>
      <c r="T10" s="82">
        <f t="shared" si="1"/>
        <v>0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>
      <c r="A11" s="5" t="s">
        <v>40</v>
      </c>
      <c r="B11" s="11">
        <v>4</v>
      </c>
      <c r="C11" s="2">
        <v>20929</v>
      </c>
      <c r="D11" s="2" t="s">
        <v>551</v>
      </c>
      <c r="E11" s="1" t="s">
        <v>296</v>
      </c>
      <c r="F11" s="95" t="s">
        <v>110</v>
      </c>
      <c r="G11" s="103"/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0</v>
      </c>
      <c r="R11" s="86"/>
      <c r="S11" s="86"/>
      <c r="T11" s="82">
        <f t="shared" si="1"/>
        <v>0</v>
      </c>
      <c r="U11" s="9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0</v>
      </c>
    </row>
    <row r="12" spans="1:34">
      <c r="A12" s="5" t="s">
        <v>40</v>
      </c>
      <c r="B12" s="11">
        <v>5</v>
      </c>
      <c r="C12" s="2">
        <v>20966</v>
      </c>
      <c r="D12" s="2" t="s">
        <v>587</v>
      </c>
      <c r="E12" s="1" t="s">
        <v>326</v>
      </c>
      <c r="F12" s="95" t="s">
        <v>110</v>
      </c>
      <c r="G12" s="103"/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86"/>
      <c r="S12" s="86"/>
      <c r="T12" s="82">
        <f t="shared" si="1"/>
        <v>0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>
      <c r="A13" s="5" t="s">
        <v>40</v>
      </c>
      <c r="B13" s="11">
        <v>6</v>
      </c>
      <c r="C13" s="2">
        <v>20903</v>
      </c>
      <c r="D13" s="2" t="s">
        <v>525</v>
      </c>
      <c r="E13" s="1" t="s">
        <v>1023</v>
      </c>
      <c r="F13" s="95" t="s">
        <v>110</v>
      </c>
      <c r="G13" s="103"/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0</v>
      </c>
      <c r="R13" s="86"/>
      <c r="S13" s="86"/>
      <c r="T13" s="82">
        <f t="shared" si="1"/>
        <v>0</v>
      </c>
      <c r="U13" s="9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>
      <c r="A14" s="5" t="s">
        <v>40</v>
      </c>
      <c r="B14" s="11">
        <v>7</v>
      </c>
      <c r="C14" s="2">
        <v>20934</v>
      </c>
      <c r="D14" s="2" t="s">
        <v>556</v>
      </c>
      <c r="E14" s="1" t="s">
        <v>301</v>
      </c>
      <c r="F14" s="95" t="s">
        <v>110</v>
      </c>
      <c r="G14" s="103"/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0</v>
      </c>
      <c r="R14" s="86"/>
      <c r="S14" s="86"/>
      <c r="T14" s="82">
        <f t="shared" si="1"/>
        <v>0</v>
      </c>
      <c r="U14" s="9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>
      <c r="A15" s="5" t="s">
        <v>40</v>
      </c>
      <c r="B15" s="11">
        <v>8</v>
      </c>
      <c r="C15" s="2">
        <v>20861</v>
      </c>
      <c r="D15" s="2" t="s">
        <v>483</v>
      </c>
      <c r="E15" s="1" t="s">
        <v>238</v>
      </c>
      <c r="F15" s="95" t="s">
        <v>110</v>
      </c>
      <c r="G15" s="103"/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0</v>
      </c>
      <c r="R15" s="86"/>
      <c r="S15" s="86"/>
      <c r="T15" s="82">
        <f t="shared" si="1"/>
        <v>0</v>
      </c>
      <c r="U15" s="9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>
      <c r="A16" s="5" t="s">
        <v>40</v>
      </c>
      <c r="B16" s="11">
        <v>9</v>
      </c>
      <c r="C16" s="2">
        <v>20968</v>
      </c>
      <c r="D16" s="2" t="s">
        <v>589</v>
      </c>
      <c r="E16" s="1" t="s">
        <v>1008</v>
      </c>
      <c r="F16" s="95" t="s">
        <v>110</v>
      </c>
      <c r="G16" s="103"/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0</v>
      </c>
      <c r="R16" s="86"/>
      <c r="S16" s="86"/>
      <c r="T16" s="82">
        <f t="shared" si="1"/>
        <v>0</v>
      </c>
      <c r="U16" s="9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>
      <c r="A17" s="5" t="s">
        <v>40</v>
      </c>
      <c r="B17" s="11">
        <v>10</v>
      </c>
      <c r="C17" s="2">
        <v>21045</v>
      </c>
      <c r="D17" s="2" t="s">
        <v>662</v>
      </c>
      <c r="E17" s="1" t="s">
        <v>386</v>
      </c>
      <c r="F17" s="95" t="s">
        <v>110</v>
      </c>
      <c r="G17" s="103"/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0</v>
      </c>
      <c r="R17" s="86"/>
      <c r="S17" s="86"/>
      <c r="T17" s="82">
        <f t="shared" si="1"/>
        <v>0</v>
      </c>
      <c r="U17" s="9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>
      <c r="A18" s="5" t="s">
        <v>40</v>
      </c>
      <c r="B18" s="11">
        <v>11</v>
      </c>
      <c r="C18" s="2">
        <v>20940</v>
      </c>
      <c r="D18" s="2" t="s">
        <v>562</v>
      </c>
      <c r="E18" s="1" t="s">
        <v>1035</v>
      </c>
      <c r="F18" s="95" t="s">
        <v>109</v>
      </c>
      <c r="G18" s="103"/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0</v>
      </c>
      <c r="R18" s="86"/>
      <c r="S18" s="86"/>
      <c r="T18" s="82">
        <f t="shared" si="1"/>
        <v>0</v>
      </c>
      <c r="U18" s="99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0</v>
      </c>
    </row>
    <row r="19" spans="1:34">
      <c r="A19" s="5" t="s">
        <v>40</v>
      </c>
      <c r="B19" s="11">
        <v>12</v>
      </c>
      <c r="C19" s="2">
        <v>21008</v>
      </c>
      <c r="D19" s="2" t="s">
        <v>628</v>
      </c>
      <c r="E19" s="1" t="s">
        <v>358</v>
      </c>
      <c r="F19" s="95" t="s">
        <v>109</v>
      </c>
      <c r="G19" s="103"/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0</v>
      </c>
      <c r="R19" s="86"/>
      <c r="S19" s="86"/>
      <c r="T19" s="82">
        <f t="shared" si="1"/>
        <v>0</v>
      </c>
      <c r="U19" s="99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>
      <c r="A20" s="5" t="s">
        <v>40</v>
      </c>
      <c r="B20" s="11">
        <v>13</v>
      </c>
      <c r="C20" s="2">
        <v>20943</v>
      </c>
      <c r="D20" s="2" t="s">
        <v>564</v>
      </c>
      <c r="E20" s="1" t="s">
        <v>304</v>
      </c>
      <c r="F20" s="95" t="s">
        <v>109</v>
      </c>
      <c r="G20" s="103"/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0</v>
      </c>
      <c r="R20" s="86"/>
      <c r="S20" s="86"/>
      <c r="T20" s="82">
        <f t="shared" si="1"/>
        <v>0</v>
      </c>
      <c r="U20" s="99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0</v>
      </c>
    </row>
    <row r="21" spans="1:34">
      <c r="A21" s="5" t="s">
        <v>40</v>
      </c>
      <c r="B21" s="11">
        <v>14</v>
      </c>
      <c r="C21" s="2">
        <v>20868</v>
      </c>
      <c r="D21" s="2" t="s">
        <v>490</v>
      </c>
      <c r="E21" s="1" t="s">
        <v>243</v>
      </c>
      <c r="F21" s="95" t="s">
        <v>109</v>
      </c>
      <c r="G21" s="103"/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0</v>
      </c>
      <c r="R21" s="86"/>
      <c r="S21" s="86"/>
      <c r="T21" s="82">
        <f t="shared" si="1"/>
        <v>0</v>
      </c>
      <c r="U21" s="9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>
      <c r="A22" s="5" t="s">
        <v>40</v>
      </c>
      <c r="B22" s="11">
        <v>15</v>
      </c>
      <c r="C22" s="2">
        <v>20947</v>
      </c>
      <c r="D22" s="2" t="s">
        <v>568</v>
      </c>
      <c r="E22" s="1" t="s">
        <v>307</v>
      </c>
      <c r="F22" s="95" t="s">
        <v>109</v>
      </c>
      <c r="G22" s="103"/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0</v>
      </c>
      <c r="R22" s="86"/>
      <c r="S22" s="86"/>
      <c r="T22" s="82">
        <f t="shared" si="1"/>
        <v>0</v>
      </c>
      <c r="U22" s="9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0</v>
      </c>
    </row>
    <row r="23" spans="1:34">
      <c r="A23" s="5" t="s">
        <v>40</v>
      </c>
      <c r="B23" s="11">
        <v>16</v>
      </c>
      <c r="C23" s="2">
        <v>20869</v>
      </c>
      <c r="D23" s="2" t="s">
        <v>491</v>
      </c>
      <c r="E23" s="1" t="s">
        <v>244</v>
      </c>
      <c r="F23" s="95" t="s">
        <v>109</v>
      </c>
      <c r="G23" s="103"/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0</v>
      </c>
      <c r="R23" s="86"/>
      <c r="S23" s="86"/>
      <c r="T23" s="82">
        <f t="shared" si="1"/>
        <v>0</v>
      </c>
      <c r="U23" s="9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0</v>
      </c>
    </row>
    <row r="24" spans="1:34">
      <c r="A24" s="5" t="s">
        <v>40</v>
      </c>
      <c r="B24" s="11">
        <v>17</v>
      </c>
      <c r="C24" s="2">
        <v>20842</v>
      </c>
      <c r="D24" s="2" t="s">
        <v>465</v>
      </c>
      <c r="E24" s="1" t="s">
        <v>223</v>
      </c>
      <c r="F24" s="95" t="s">
        <v>109</v>
      </c>
      <c r="G24" s="103"/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0</v>
      </c>
      <c r="R24" s="86"/>
      <c r="S24" s="86"/>
      <c r="T24" s="82">
        <f t="shared" si="1"/>
        <v>0</v>
      </c>
      <c r="U24" s="9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0</v>
      </c>
    </row>
    <row r="25" spans="1:34">
      <c r="A25" s="5" t="s">
        <v>40</v>
      </c>
      <c r="B25" s="11">
        <v>18</v>
      </c>
      <c r="C25" s="2">
        <v>21011</v>
      </c>
      <c r="D25" s="2" t="s">
        <v>631</v>
      </c>
      <c r="E25" s="1" t="s">
        <v>360</v>
      </c>
      <c r="F25" s="95" t="s">
        <v>109</v>
      </c>
      <c r="G25" s="103"/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0</v>
      </c>
      <c r="R25" s="86"/>
      <c r="S25" s="86"/>
      <c r="T25" s="82">
        <f t="shared" si="1"/>
        <v>0</v>
      </c>
      <c r="U25" s="9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0</v>
      </c>
    </row>
    <row r="26" spans="1:34">
      <c r="A26" s="5" t="s">
        <v>40</v>
      </c>
      <c r="B26" s="11">
        <v>19</v>
      </c>
      <c r="C26" s="2">
        <v>20873</v>
      </c>
      <c r="D26" s="2" t="s">
        <v>495</v>
      </c>
      <c r="E26" s="1" t="s">
        <v>248</v>
      </c>
      <c r="F26" s="95" t="s">
        <v>110</v>
      </c>
      <c r="G26" s="103"/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/>
      <c r="S26" s="86"/>
      <c r="T26" s="82">
        <f t="shared" si="1"/>
        <v>0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>
      <c r="A27" s="5" t="s">
        <v>40</v>
      </c>
      <c r="B27" s="11">
        <v>20</v>
      </c>
      <c r="C27" s="2">
        <v>20805</v>
      </c>
      <c r="D27" s="2" t="s">
        <v>432</v>
      </c>
      <c r="E27" s="1" t="s">
        <v>195</v>
      </c>
      <c r="F27" s="95" t="s">
        <v>110</v>
      </c>
      <c r="G27" s="103"/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0</v>
      </c>
      <c r="R27" s="86"/>
      <c r="S27" s="86"/>
      <c r="T27" s="82">
        <f t="shared" si="1"/>
        <v>0</v>
      </c>
      <c r="U27" s="9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0</v>
      </c>
    </row>
    <row r="28" spans="1:34">
      <c r="A28" s="5" t="s">
        <v>40</v>
      </c>
      <c r="B28" s="11">
        <v>21</v>
      </c>
      <c r="C28" s="2">
        <v>20982</v>
      </c>
      <c r="D28" s="2" t="s">
        <v>603</v>
      </c>
      <c r="E28" s="1" t="s">
        <v>338</v>
      </c>
      <c r="F28" s="95" t="s">
        <v>109</v>
      </c>
      <c r="G28" s="103"/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0</v>
      </c>
      <c r="R28" s="86"/>
      <c r="S28" s="86"/>
      <c r="T28" s="82">
        <f t="shared" si="1"/>
        <v>0</v>
      </c>
      <c r="U28" s="9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>
      <c r="A29" s="5" t="s">
        <v>40</v>
      </c>
      <c r="B29" s="11">
        <v>22</v>
      </c>
      <c r="C29" s="2">
        <v>20913</v>
      </c>
      <c r="D29" s="2" t="s">
        <v>535</v>
      </c>
      <c r="E29" s="1" t="s">
        <v>281</v>
      </c>
      <c r="F29" s="95" t="s">
        <v>109</v>
      </c>
      <c r="G29" s="103"/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0</v>
      </c>
      <c r="R29" s="86"/>
      <c r="S29" s="86"/>
      <c r="T29" s="82">
        <f t="shared" si="1"/>
        <v>0</v>
      </c>
      <c r="U29" s="9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>
      <c r="A30" s="5" t="s">
        <v>40</v>
      </c>
      <c r="B30" s="11">
        <v>23</v>
      </c>
      <c r="C30" s="2">
        <v>21075</v>
      </c>
      <c r="D30" s="2" t="s">
        <v>1389</v>
      </c>
      <c r="E30" s="1" t="s">
        <v>1024</v>
      </c>
      <c r="F30" s="95" t="s">
        <v>110</v>
      </c>
      <c r="G30" s="103"/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86"/>
      <c r="S30" s="86"/>
      <c r="T30" s="82">
        <f t="shared" si="1"/>
        <v>0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>
      <c r="A31" s="5" t="s">
        <v>40</v>
      </c>
      <c r="B31" s="11">
        <v>24</v>
      </c>
      <c r="C31" s="2">
        <v>21015</v>
      </c>
      <c r="D31" s="2" t="s">
        <v>635</v>
      </c>
      <c r="E31" s="1" t="s">
        <v>363</v>
      </c>
      <c r="F31" s="95" t="s">
        <v>110</v>
      </c>
      <c r="G31" s="103"/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0</v>
      </c>
      <c r="R31" s="86"/>
      <c r="S31" s="86"/>
      <c r="T31" s="82">
        <f t="shared" si="1"/>
        <v>0</v>
      </c>
      <c r="U31" s="9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0</v>
      </c>
    </row>
    <row r="32" spans="1:34">
      <c r="A32" s="5" t="s">
        <v>40</v>
      </c>
      <c r="B32" s="11">
        <v>25</v>
      </c>
      <c r="C32" s="2">
        <v>20983</v>
      </c>
      <c r="D32" s="2" t="s">
        <v>604</v>
      </c>
      <c r="E32" s="1" t="s">
        <v>339</v>
      </c>
      <c r="F32" s="95" t="s">
        <v>109</v>
      </c>
      <c r="G32" s="103"/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/>
      <c r="S32" s="86"/>
      <c r="T32" s="82">
        <f t="shared" si="1"/>
        <v>0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>
      <c r="A33" s="5" t="s">
        <v>40</v>
      </c>
      <c r="B33" s="11">
        <v>26</v>
      </c>
      <c r="C33" s="2">
        <v>20812</v>
      </c>
      <c r="D33" s="2" t="s">
        <v>438</v>
      </c>
      <c r="E33" s="1" t="s">
        <v>1025</v>
      </c>
      <c r="F33" s="95" t="s">
        <v>110</v>
      </c>
      <c r="G33" s="103"/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0</v>
      </c>
      <c r="R33" s="86"/>
      <c r="S33" s="86"/>
      <c r="T33" s="82">
        <f t="shared" si="1"/>
        <v>0</v>
      </c>
      <c r="U33" s="9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0</v>
      </c>
    </row>
    <row r="34" spans="1:34">
      <c r="A34" s="5" t="s">
        <v>40</v>
      </c>
      <c r="B34" s="11">
        <v>27</v>
      </c>
      <c r="C34" s="2">
        <v>20918</v>
      </c>
      <c r="D34" s="2" t="s">
        <v>540</v>
      </c>
      <c r="E34" s="1" t="s">
        <v>285</v>
      </c>
      <c r="F34" s="95" t="s">
        <v>110</v>
      </c>
      <c r="G34" s="103"/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0</v>
      </c>
      <c r="R34" s="86"/>
      <c r="S34" s="86"/>
      <c r="T34" s="82">
        <f t="shared" si="1"/>
        <v>0</v>
      </c>
      <c r="U34" s="9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0</v>
      </c>
    </row>
    <row r="35" spans="1:34">
      <c r="A35" s="5" t="s">
        <v>40</v>
      </c>
      <c r="B35" s="11">
        <v>28</v>
      </c>
      <c r="C35" s="2">
        <v>21076</v>
      </c>
      <c r="D35" s="2" t="s">
        <v>1390</v>
      </c>
      <c r="E35" s="1" t="s">
        <v>1052</v>
      </c>
      <c r="F35" s="95" t="s">
        <v>109</v>
      </c>
      <c r="G35" s="103"/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0</v>
      </c>
      <c r="R35" s="86"/>
      <c r="S35" s="86"/>
      <c r="T35" s="82">
        <f t="shared" si="1"/>
        <v>0</v>
      </c>
      <c r="U35" s="9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0</v>
      </c>
    </row>
    <row r="36" spans="1:34">
      <c r="A36" s="5" t="s">
        <v>40</v>
      </c>
      <c r="B36" s="11">
        <v>36</v>
      </c>
      <c r="C36" s="2">
        <v>20990</v>
      </c>
      <c r="D36" s="2" t="s">
        <v>611</v>
      </c>
      <c r="E36" s="1" t="s">
        <v>1037</v>
      </c>
      <c r="F36" s="95" t="s">
        <v>110</v>
      </c>
      <c r="G36" s="103"/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0</v>
      </c>
      <c r="R36" s="86"/>
      <c r="S36" s="86"/>
      <c r="T36" s="82">
        <f t="shared" si="1"/>
        <v>0</v>
      </c>
      <c r="U36" s="99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0</v>
      </c>
    </row>
    <row r="37" spans="1:34">
      <c r="A37" s="5" t="s">
        <v>40</v>
      </c>
      <c r="B37" s="11">
        <v>29</v>
      </c>
      <c r="C37" s="2">
        <v>20921</v>
      </c>
      <c r="D37" s="2" t="s">
        <v>543</v>
      </c>
      <c r="E37" s="1" t="s">
        <v>288</v>
      </c>
      <c r="F37" s="95" t="s">
        <v>110</v>
      </c>
      <c r="G37" s="103"/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0</v>
      </c>
      <c r="R37" s="86"/>
      <c r="S37" s="86"/>
      <c r="T37" s="82">
        <f t="shared" si="1"/>
        <v>0</v>
      </c>
      <c r="U37" s="9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0</v>
      </c>
    </row>
    <row r="38" spans="1:34">
      <c r="A38" s="5" t="s">
        <v>40</v>
      </c>
      <c r="B38" s="11">
        <v>30</v>
      </c>
      <c r="C38" s="2">
        <v>20886</v>
      </c>
      <c r="D38" s="2" t="s">
        <v>508</v>
      </c>
      <c r="E38" s="1" t="s">
        <v>260</v>
      </c>
      <c r="F38" s="95" t="s">
        <v>110</v>
      </c>
      <c r="G38" s="103"/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86"/>
      <c r="S38" s="86"/>
      <c r="T38" s="82">
        <f t="shared" si="1"/>
        <v>0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>
      <c r="A39" s="5" t="s">
        <v>40</v>
      </c>
      <c r="B39" s="11">
        <v>31</v>
      </c>
      <c r="C39" s="2">
        <v>20995</v>
      </c>
      <c r="D39" s="2" t="s">
        <v>616</v>
      </c>
      <c r="E39" s="1" t="s">
        <v>348</v>
      </c>
      <c r="F39" s="95" t="s">
        <v>110</v>
      </c>
      <c r="G39" s="103"/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0</v>
      </c>
      <c r="R39" s="86"/>
      <c r="S39" s="86"/>
      <c r="T39" s="82">
        <f t="shared" si="1"/>
        <v>0</v>
      </c>
      <c r="U39" s="9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0</v>
      </c>
    </row>
    <row r="40" spans="1:34">
      <c r="A40" s="5" t="s">
        <v>40</v>
      </c>
      <c r="B40" s="11">
        <v>32</v>
      </c>
      <c r="C40" s="2">
        <v>21064</v>
      </c>
      <c r="D40" s="2" t="s">
        <v>681</v>
      </c>
      <c r="E40" s="1" t="s">
        <v>405</v>
      </c>
      <c r="F40" s="95" t="s">
        <v>109</v>
      </c>
      <c r="G40" s="103"/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86"/>
      <c r="S40" s="86"/>
      <c r="T40" s="82">
        <f t="shared" si="1"/>
        <v>0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>
      <c r="A41" s="5" t="s">
        <v>40</v>
      </c>
      <c r="B41" s="11">
        <v>33</v>
      </c>
      <c r="C41" s="2">
        <v>20816</v>
      </c>
      <c r="D41" s="2" t="s">
        <v>442</v>
      </c>
      <c r="E41" s="1" t="s">
        <v>203</v>
      </c>
      <c r="F41" s="95" t="s">
        <v>110</v>
      </c>
      <c r="G41" s="103"/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0</v>
      </c>
      <c r="R41" s="86"/>
      <c r="S41" s="86"/>
      <c r="T41" s="82">
        <f t="shared" si="1"/>
        <v>0</v>
      </c>
      <c r="U41" s="9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>
      <c r="A42" s="5" t="s">
        <v>40</v>
      </c>
      <c r="B42" s="11">
        <v>34</v>
      </c>
      <c r="C42" s="2">
        <v>21065</v>
      </c>
      <c r="D42" s="2" t="s">
        <v>682</v>
      </c>
      <c r="E42" s="1" t="s">
        <v>406</v>
      </c>
      <c r="F42" s="95" t="s">
        <v>110</v>
      </c>
      <c r="G42" s="103"/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0</v>
      </c>
      <c r="R42" s="86"/>
      <c r="S42" s="86"/>
      <c r="T42" s="82">
        <f t="shared" si="1"/>
        <v>0</v>
      </c>
      <c r="U42" s="9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0</v>
      </c>
    </row>
    <row r="43" spans="1:34">
      <c r="A43" s="5" t="s">
        <v>40</v>
      </c>
      <c r="B43" s="11">
        <v>35</v>
      </c>
      <c r="C43" s="2">
        <v>20924</v>
      </c>
      <c r="D43" s="2" t="s">
        <v>546</v>
      </c>
      <c r="E43" s="1" t="s">
        <v>291</v>
      </c>
      <c r="F43" s="95" t="s">
        <v>110</v>
      </c>
      <c r="G43" s="103"/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/>
      <c r="S43" s="86"/>
      <c r="T43" s="82">
        <f t="shared" si="1"/>
        <v>0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>
      <c r="A44" s="5" t="s">
        <v>40</v>
      </c>
      <c r="B44" s="11">
        <v>37</v>
      </c>
      <c r="C44" s="2"/>
      <c r="D44" s="1"/>
      <c r="E44" s="1"/>
      <c r="F44" s="95"/>
      <c r="G44" s="103"/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0</v>
      </c>
      <c r="R44" s="86"/>
      <c r="S44" s="86"/>
      <c r="T44" s="82">
        <f t="shared" si="1"/>
        <v>0</v>
      </c>
      <c r="U44" s="9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0</v>
      </c>
    </row>
    <row r="45" spans="1:34">
      <c r="A45" s="5" t="s">
        <v>40</v>
      </c>
      <c r="B45" s="11">
        <v>38</v>
      </c>
      <c r="C45" s="2"/>
      <c r="D45" s="1"/>
      <c r="E45" s="1"/>
      <c r="F45" s="95"/>
      <c r="G45" s="103"/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0</v>
      </c>
      <c r="R45" s="86"/>
      <c r="S45" s="86"/>
      <c r="T45" s="82">
        <f t="shared" si="1"/>
        <v>0</v>
      </c>
      <c r="U45" s="9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0</v>
      </c>
    </row>
    <row r="46" spans="1:34">
      <c r="A46" s="5" t="s">
        <v>40</v>
      </c>
      <c r="B46" s="11">
        <v>39</v>
      </c>
      <c r="C46" s="2"/>
      <c r="D46" s="1"/>
      <c r="E46" s="1"/>
      <c r="F46" s="95"/>
      <c r="G46" s="103"/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86"/>
      <c r="S46" s="86"/>
      <c r="T46" s="82">
        <f t="shared" si="1"/>
        <v>0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>
      <c r="A47" s="5" t="s">
        <v>40</v>
      </c>
      <c r="B47" s="11">
        <v>40</v>
      </c>
      <c r="C47" s="2"/>
      <c r="D47" s="1"/>
      <c r="E47" s="1"/>
      <c r="F47" s="95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>
      <c r="A48" s="5" t="s">
        <v>41</v>
      </c>
      <c r="B48" s="11">
        <v>41</v>
      </c>
      <c r="C48" s="2">
        <v>20961</v>
      </c>
      <c r="D48" s="2" t="s">
        <v>582</v>
      </c>
      <c r="E48" s="1" t="s">
        <v>321</v>
      </c>
      <c r="F48" s="95" t="s">
        <v>110</v>
      </c>
      <c r="G48" s="103"/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86"/>
      <c r="S48" s="86"/>
      <c r="T48" s="82">
        <f t="shared" si="1"/>
        <v>0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>
      <c r="A49" s="5" t="s">
        <v>41</v>
      </c>
      <c r="B49" s="11">
        <v>42</v>
      </c>
      <c r="C49" s="2">
        <v>20925</v>
      </c>
      <c r="D49" s="2" t="s">
        <v>547</v>
      </c>
      <c r="E49" s="1" t="s">
        <v>292</v>
      </c>
      <c r="F49" s="95" t="s">
        <v>110</v>
      </c>
      <c r="G49" s="103"/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0</v>
      </c>
      <c r="R49" s="86"/>
      <c r="S49" s="86"/>
      <c r="T49" s="82">
        <f t="shared" si="1"/>
        <v>0</v>
      </c>
      <c r="U49" s="9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>
      <c r="A50" s="5" t="s">
        <v>41</v>
      </c>
      <c r="B50" s="11">
        <v>43</v>
      </c>
      <c r="C50" s="2">
        <v>20962</v>
      </c>
      <c r="D50" s="2" t="s">
        <v>583</v>
      </c>
      <c r="E50" s="1" t="s">
        <v>322</v>
      </c>
      <c r="F50" s="95" t="s">
        <v>109</v>
      </c>
      <c r="G50" s="103"/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0</v>
      </c>
      <c r="R50" s="86"/>
      <c r="S50" s="86"/>
      <c r="T50" s="82">
        <f t="shared" si="1"/>
        <v>0</v>
      </c>
      <c r="U50" s="9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>
      <c r="A51" s="5" t="s">
        <v>41</v>
      </c>
      <c r="B51" s="11">
        <v>44</v>
      </c>
      <c r="C51" s="2">
        <v>20963</v>
      </c>
      <c r="D51" s="2" t="s">
        <v>584</v>
      </c>
      <c r="E51" s="1" t="s">
        <v>323</v>
      </c>
      <c r="F51" s="95" t="s">
        <v>110</v>
      </c>
      <c r="G51" s="103"/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0</v>
      </c>
      <c r="R51" s="86"/>
      <c r="S51" s="86"/>
      <c r="T51" s="82">
        <f t="shared" si="1"/>
        <v>0</v>
      </c>
      <c r="U51" s="9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>
      <c r="A52" s="5" t="s">
        <v>41</v>
      </c>
      <c r="B52" s="11">
        <v>45</v>
      </c>
      <c r="C52" s="2">
        <v>20998</v>
      </c>
      <c r="D52" s="2" t="s">
        <v>619</v>
      </c>
      <c r="E52" s="1" t="s">
        <v>350</v>
      </c>
      <c r="F52" s="95" t="s">
        <v>110</v>
      </c>
      <c r="G52" s="103"/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0</v>
      </c>
      <c r="R52" s="86"/>
      <c r="S52" s="86"/>
      <c r="T52" s="82">
        <f t="shared" si="1"/>
        <v>0</v>
      </c>
      <c r="U52" s="9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>
      <c r="A53" s="5" t="s">
        <v>41</v>
      </c>
      <c r="B53" s="11">
        <v>46</v>
      </c>
      <c r="C53" s="2">
        <v>20855</v>
      </c>
      <c r="D53" s="2" t="s">
        <v>477</v>
      </c>
      <c r="E53" s="1" t="s">
        <v>995</v>
      </c>
      <c r="F53" s="95" t="s">
        <v>109</v>
      </c>
      <c r="G53" s="103"/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0</v>
      </c>
      <c r="R53" s="86"/>
      <c r="S53" s="86"/>
      <c r="T53" s="82">
        <f t="shared" si="1"/>
        <v>0</v>
      </c>
      <c r="U53" s="9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0</v>
      </c>
    </row>
    <row r="54" spans="1:34">
      <c r="A54" s="5" t="s">
        <v>41</v>
      </c>
      <c r="B54" s="11">
        <v>47</v>
      </c>
      <c r="C54" s="2">
        <v>20897</v>
      </c>
      <c r="D54" s="2" t="s">
        <v>519</v>
      </c>
      <c r="E54" s="1" t="s">
        <v>269</v>
      </c>
      <c r="F54" s="95" t="s">
        <v>110</v>
      </c>
      <c r="G54" s="103"/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/>
      <c r="S54" s="86"/>
      <c r="T54" s="82">
        <f t="shared" si="1"/>
        <v>0</v>
      </c>
      <c r="U54" s="9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>
      <c r="A55" s="5" t="s">
        <v>41</v>
      </c>
      <c r="B55" s="11">
        <v>48</v>
      </c>
      <c r="C55" s="2">
        <v>20927</v>
      </c>
      <c r="D55" s="2" t="s">
        <v>549</v>
      </c>
      <c r="E55" s="1" t="s">
        <v>294</v>
      </c>
      <c r="F55" s="95" t="s">
        <v>110</v>
      </c>
      <c r="G55" s="103"/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0</v>
      </c>
      <c r="R55" s="86"/>
      <c r="S55" s="86"/>
      <c r="T55" s="82">
        <f t="shared" si="1"/>
        <v>0</v>
      </c>
      <c r="U55" s="99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0</v>
      </c>
    </row>
    <row r="56" spans="1:34">
      <c r="A56" s="5" t="s">
        <v>41</v>
      </c>
      <c r="B56" s="11">
        <v>49</v>
      </c>
      <c r="C56" s="2">
        <v>20819</v>
      </c>
      <c r="D56" s="2" t="s">
        <v>445</v>
      </c>
      <c r="E56" s="1" t="s">
        <v>205</v>
      </c>
      <c r="F56" s="95" t="s">
        <v>110</v>
      </c>
      <c r="G56" s="103"/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0</v>
      </c>
      <c r="R56" s="86"/>
      <c r="S56" s="86"/>
      <c r="T56" s="82">
        <f t="shared" si="1"/>
        <v>0</v>
      </c>
      <c r="U56" s="9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>
      <c r="A57" s="5" t="s">
        <v>41</v>
      </c>
      <c r="B57" s="11">
        <v>50</v>
      </c>
      <c r="C57" s="2">
        <v>20900</v>
      </c>
      <c r="D57" s="2" t="s">
        <v>522</v>
      </c>
      <c r="E57" s="1" t="s">
        <v>272</v>
      </c>
      <c r="F57" s="95" t="s">
        <v>109</v>
      </c>
      <c r="G57" s="103"/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86"/>
      <c r="S57" s="86"/>
      <c r="T57" s="82">
        <f t="shared" si="1"/>
        <v>0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>
      <c r="A58" s="5" t="s">
        <v>41</v>
      </c>
      <c r="B58" s="11">
        <v>51</v>
      </c>
      <c r="C58" s="2">
        <v>21038</v>
      </c>
      <c r="D58" s="2" t="s">
        <v>657</v>
      </c>
      <c r="E58" s="1" t="s">
        <v>383</v>
      </c>
      <c r="F58" s="95" t="s">
        <v>110</v>
      </c>
      <c r="G58" s="103"/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0</v>
      </c>
      <c r="R58" s="86"/>
      <c r="S58" s="86"/>
      <c r="T58" s="82">
        <f t="shared" si="1"/>
        <v>0</v>
      </c>
      <c r="U58" s="9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0</v>
      </c>
    </row>
    <row r="59" spans="1:34">
      <c r="A59" s="5" t="s">
        <v>41</v>
      </c>
      <c r="B59" s="11">
        <v>52</v>
      </c>
      <c r="C59" s="2">
        <v>20820</v>
      </c>
      <c r="D59" s="2" t="s">
        <v>446</v>
      </c>
      <c r="E59" s="1" t="s">
        <v>206</v>
      </c>
      <c r="F59" s="95" t="s">
        <v>110</v>
      </c>
      <c r="G59" s="103"/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0</v>
      </c>
      <c r="R59" s="86"/>
      <c r="S59" s="86"/>
      <c r="T59" s="82">
        <f t="shared" si="1"/>
        <v>0</v>
      </c>
      <c r="U59" s="9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0</v>
      </c>
    </row>
    <row r="60" spans="1:34">
      <c r="A60" s="5" t="s">
        <v>41</v>
      </c>
      <c r="B60" s="11">
        <v>53</v>
      </c>
      <c r="C60" s="2">
        <v>20967</v>
      </c>
      <c r="D60" s="2" t="s">
        <v>588</v>
      </c>
      <c r="E60" s="1" t="s">
        <v>1029</v>
      </c>
      <c r="F60" s="95" t="s">
        <v>109</v>
      </c>
      <c r="G60" s="103"/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86"/>
      <c r="S60" s="86"/>
      <c r="T60" s="82">
        <f t="shared" si="1"/>
        <v>0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>
      <c r="A61" s="5" t="s">
        <v>41</v>
      </c>
      <c r="B61" s="11">
        <v>54</v>
      </c>
      <c r="C61" s="2">
        <v>20936</v>
      </c>
      <c r="D61" s="2" t="s">
        <v>558</v>
      </c>
      <c r="E61" s="1" t="s">
        <v>1010</v>
      </c>
      <c r="F61" s="95" t="s">
        <v>109</v>
      </c>
      <c r="G61" s="103"/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0</v>
      </c>
      <c r="R61" s="86"/>
      <c r="S61" s="86"/>
      <c r="T61" s="82">
        <f t="shared" si="1"/>
        <v>0</v>
      </c>
      <c r="U61" s="99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0</v>
      </c>
    </row>
    <row r="62" spans="1:34">
      <c r="A62" s="5" t="s">
        <v>41</v>
      </c>
      <c r="B62" s="11">
        <v>55</v>
      </c>
      <c r="C62" s="2">
        <v>20973</v>
      </c>
      <c r="D62" s="2" t="s">
        <v>594</v>
      </c>
      <c r="E62" s="1" t="s">
        <v>329</v>
      </c>
      <c r="F62" s="95" t="s">
        <v>110</v>
      </c>
      <c r="G62" s="103"/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0</v>
      </c>
      <c r="R62" s="86"/>
      <c r="S62" s="86"/>
      <c r="T62" s="82">
        <f t="shared" si="1"/>
        <v>0</v>
      </c>
      <c r="U62" s="99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0</v>
      </c>
    </row>
    <row r="63" spans="1:34">
      <c r="A63" s="5" t="s">
        <v>41</v>
      </c>
      <c r="B63" s="11">
        <v>56</v>
      </c>
      <c r="C63" s="2">
        <v>21004</v>
      </c>
      <c r="D63" s="115" t="s">
        <v>625</v>
      </c>
      <c r="E63" s="1" t="s">
        <v>355</v>
      </c>
      <c r="F63" s="95" t="s">
        <v>109</v>
      </c>
      <c r="G63" s="103"/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/>
      <c r="S63" s="86"/>
      <c r="T63" s="82">
        <f t="shared" si="1"/>
        <v>0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>
      <c r="A64" s="5" t="s">
        <v>41</v>
      </c>
      <c r="B64" s="11">
        <v>57</v>
      </c>
      <c r="C64" s="2">
        <v>20975</v>
      </c>
      <c r="D64" s="2" t="s">
        <v>596</v>
      </c>
      <c r="E64" s="1" t="s">
        <v>331</v>
      </c>
      <c r="F64" s="95" t="s">
        <v>109</v>
      </c>
      <c r="G64" s="103"/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0</v>
      </c>
      <c r="R64" s="86"/>
      <c r="S64" s="86"/>
      <c r="T64" s="82">
        <f t="shared" si="1"/>
        <v>0</v>
      </c>
      <c r="U64" s="9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0</v>
      </c>
    </row>
    <row r="65" spans="1:34">
      <c r="A65" s="5" t="s">
        <v>41</v>
      </c>
      <c r="B65" s="11">
        <v>58</v>
      </c>
      <c r="C65" s="2">
        <v>21400</v>
      </c>
      <c r="D65" s="2" t="s">
        <v>1388</v>
      </c>
      <c r="E65" s="1" t="s">
        <v>1022</v>
      </c>
      <c r="F65" s="95" t="s">
        <v>110</v>
      </c>
      <c r="G65" s="103"/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0</v>
      </c>
      <c r="R65" s="86"/>
      <c r="S65" s="86"/>
      <c r="T65" s="82">
        <f t="shared" si="1"/>
        <v>0</v>
      </c>
      <c r="U65" s="9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>
      <c r="A66" s="5" t="s">
        <v>41</v>
      </c>
      <c r="B66" s="11">
        <v>60</v>
      </c>
      <c r="C66" s="2">
        <v>20839</v>
      </c>
      <c r="D66" s="2" t="s">
        <v>463</v>
      </c>
      <c r="E66" s="1" t="s">
        <v>221</v>
      </c>
      <c r="F66" s="95" t="s">
        <v>109</v>
      </c>
      <c r="G66" s="103"/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0</v>
      </c>
      <c r="R66" s="86"/>
      <c r="S66" s="86"/>
      <c r="T66" s="82">
        <f t="shared" si="1"/>
        <v>0</v>
      </c>
      <c r="U66" s="99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0</v>
      </c>
    </row>
    <row r="67" spans="1:34">
      <c r="A67" s="5" t="s">
        <v>41</v>
      </c>
      <c r="B67" s="11">
        <v>61</v>
      </c>
      <c r="C67" s="2">
        <v>20799</v>
      </c>
      <c r="D67" s="2" t="s">
        <v>426</v>
      </c>
      <c r="E67" s="1" t="s">
        <v>191</v>
      </c>
      <c r="F67" s="95" t="s">
        <v>109</v>
      </c>
      <c r="G67" s="103"/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0</v>
      </c>
      <c r="R67" s="86"/>
      <c r="S67" s="86"/>
      <c r="T67" s="82">
        <f t="shared" si="1"/>
        <v>0</v>
      </c>
      <c r="U67" s="9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>
      <c r="A68" s="5" t="s">
        <v>41</v>
      </c>
      <c r="B68" s="11">
        <v>62</v>
      </c>
      <c r="C68" s="2">
        <v>20909</v>
      </c>
      <c r="D68" s="2" t="s">
        <v>531</v>
      </c>
      <c r="E68" s="1" t="s">
        <v>1019</v>
      </c>
      <c r="F68" s="95" t="s">
        <v>109</v>
      </c>
      <c r="G68" s="103"/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/>
      <c r="S68" s="86"/>
      <c r="T68" s="82">
        <f t="shared" si="1"/>
        <v>0</v>
      </c>
      <c r="U68" s="9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>
      <c r="A69" s="5" t="s">
        <v>41</v>
      </c>
      <c r="B69" s="11">
        <v>63</v>
      </c>
      <c r="C69" s="2">
        <v>20843</v>
      </c>
      <c r="D69" s="2" t="s">
        <v>466</v>
      </c>
      <c r="E69" s="1" t="s">
        <v>224</v>
      </c>
      <c r="F69" s="95" t="s">
        <v>109</v>
      </c>
      <c r="G69" s="103"/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86"/>
      <c r="S69" s="86"/>
      <c r="T69" s="82">
        <f t="shared" si="1"/>
        <v>0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>
      <c r="A70" s="5" t="s">
        <v>41</v>
      </c>
      <c r="B70" s="11">
        <v>64</v>
      </c>
      <c r="C70" s="2">
        <v>21054</v>
      </c>
      <c r="D70" s="2" t="s">
        <v>671</v>
      </c>
      <c r="E70" s="1" t="s">
        <v>395</v>
      </c>
      <c r="F70" s="95" t="s">
        <v>110</v>
      </c>
      <c r="G70" s="103"/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0</v>
      </c>
      <c r="R70" s="86"/>
      <c r="S70" s="86"/>
      <c r="T70" s="82">
        <f t="shared" si="1"/>
        <v>0</v>
      </c>
      <c r="U70" s="9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0</v>
      </c>
    </row>
    <row r="71" spans="1:34">
      <c r="A71" s="5" t="s">
        <v>41</v>
      </c>
      <c r="B71" s="11">
        <v>65</v>
      </c>
      <c r="C71" s="2">
        <v>20879</v>
      </c>
      <c r="D71" s="2" t="s">
        <v>501</v>
      </c>
      <c r="E71" s="1" t="s">
        <v>254</v>
      </c>
      <c r="F71" s="95" t="s">
        <v>110</v>
      </c>
      <c r="G71" s="103"/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0</v>
      </c>
      <c r="R71" s="86"/>
      <c r="S71" s="86"/>
      <c r="T71" s="82">
        <f t="shared" si="1"/>
        <v>0</v>
      </c>
      <c r="U71" s="9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0</v>
      </c>
    </row>
    <row r="72" spans="1:34">
      <c r="A72" s="5" t="s">
        <v>41</v>
      </c>
      <c r="B72" s="11">
        <v>66</v>
      </c>
      <c r="C72" s="2">
        <v>20847</v>
      </c>
      <c r="D72" s="2" t="s">
        <v>470</v>
      </c>
      <c r="E72" s="1" t="s">
        <v>1021</v>
      </c>
      <c r="F72" s="95" t="s">
        <v>109</v>
      </c>
      <c r="G72" s="103"/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0</v>
      </c>
      <c r="R72" s="86"/>
      <c r="S72" s="86"/>
      <c r="T72" s="82">
        <f t="shared" si="1"/>
        <v>0</v>
      </c>
      <c r="U72" s="9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>
      <c r="A73" s="5" t="s">
        <v>41</v>
      </c>
      <c r="B73" s="11">
        <v>67</v>
      </c>
      <c r="C73" s="2">
        <v>20954</v>
      </c>
      <c r="D73" s="2" t="s">
        <v>575</v>
      </c>
      <c r="E73" s="1" t="s">
        <v>314</v>
      </c>
      <c r="F73" s="95" t="s">
        <v>110</v>
      </c>
      <c r="G73" s="103"/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0</v>
      </c>
      <c r="R73" s="86"/>
      <c r="S73" s="86"/>
      <c r="T73" s="82">
        <f t="shared" ref="T73:T136" si="4">ROUND((Q73*$L$2+R73*$L$3+S73*$L$4)/SUM($L$2:$L$4),0)</f>
        <v>0</v>
      </c>
      <c r="U73" s="9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0</v>
      </c>
    </row>
    <row r="74" spans="1:34">
      <c r="A74" s="5" t="s">
        <v>41</v>
      </c>
      <c r="B74" s="11">
        <v>68</v>
      </c>
      <c r="C74" s="2">
        <v>20881</v>
      </c>
      <c r="D74" s="2" t="s">
        <v>503</v>
      </c>
      <c r="E74" s="1" t="s">
        <v>255</v>
      </c>
      <c r="F74" s="95" t="s">
        <v>110</v>
      </c>
      <c r="G74" s="103"/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0</v>
      </c>
      <c r="R74" s="86"/>
      <c r="S74" s="86"/>
      <c r="T74" s="82">
        <f t="shared" si="4"/>
        <v>0</v>
      </c>
      <c r="U74" s="9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>
      <c r="A75" s="5" t="s">
        <v>41</v>
      </c>
      <c r="B75" s="11">
        <v>69</v>
      </c>
      <c r="C75" s="2">
        <v>20984</v>
      </c>
      <c r="D75" s="2" t="s">
        <v>605</v>
      </c>
      <c r="E75" s="1" t="s">
        <v>340</v>
      </c>
      <c r="F75" s="95" t="s">
        <v>109</v>
      </c>
      <c r="G75" s="103"/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86"/>
      <c r="S75" s="86"/>
      <c r="T75" s="82">
        <f t="shared" si="4"/>
        <v>0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>
      <c r="A76" s="5" t="s">
        <v>41</v>
      </c>
      <c r="B76" s="11">
        <v>70</v>
      </c>
      <c r="C76" s="2">
        <v>20885</v>
      </c>
      <c r="D76" s="2" t="s">
        <v>507</v>
      </c>
      <c r="E76" s="1" t="s">
        <v>259</v>
      </c>
      <c r="F76" s="95" t="s">
        <v>110</v>
      </c>
      <c r="G76" s="103"/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86"/>
      <c r="S76" s="86"/>
      <c r="T76" s="82">
        <f t="shared" si="4"/>
        <v>0</v>
      </c>
      <c r="U76" s="99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>
      <c r="A77" s="5" t="s">
        <v>41</v>
      </c>
      <c r="B77" s="11">
        <v>71</v>
      </c>
      <c r="C77" s="2">
        <v>21059</v>
      </c>
      <c r="D77" s="2" t="s">
        <v>676</v>
      </c>
      <c r="E77" s="1" t="s">
        <v>400</v>
      </c>
      <c r="F77" s="95" t="s">
        <v>110</v>
      </c>
      <c r="G77" s="103"/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86"/>
      <c r="S77" s="86"/>
      <c r="T77" s="82">
        <f t="shared" si="4"/>
        <v>0</v>
      </c>
      <c r="U77" s="99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>
      <c r="A78" s="5" t="s">
        <v>41</v>
      </c>
      <c r="B78" s="11">
        <v>72</v>
      </c>
      <c r="C78" s="2">
        <v>20887</v>
      </c>
      <c r="D78" s="2" t="s">
        <v>509</v>
      </c>
      <c r="E78" s="1" t="s">
        <v>261</v>
      </c>
      <c r="F78" s="95" t="s">
        <v>110</v>
      </c>
      <c r="G78" s="103"/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0</v>
      </c>
      <c r="R78" s="86"/>
      <c r="S78" s="86"/>
      <c r="T78" s="82">
        <f t="shared" si="4"/>
        <v>0</v>
      </c>
      <c r="U78" s="99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0</v>
      </c>
    </row>
    <row r="79" spans="1:34">
      <c r="A79" s="5" t="s">
        <v>41</v>
      </c>
      <c r="B79" s="11">
        <v>73</v>
      </c>
      <c r="C79" s="2">
        <v>20993</v>
      </c>
      <c r="D79" s="2" t="s">
        <v>614</v>
      </c>
      <c r="E79" s="1" t="s">
        <v>346</v>
      </c>
      <c r="F79" s="95" t="s">
        <v>110</v>
      </c>
      <c r="G79" s="103"/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0</v>
      </c>
      <c r="R79" s="86"/>
      <c r="S79" s="86"/>
      <c r="T79" s="82">
        <f t="shared" si="4"/>
        <v>0</v>
      </c>
      <c r="U79" s="99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0</v>
      </c>
    </row>
    <row r="80" spans="1:34">
      <c r="A80" s="5" t="s">
        <v>41</v>
      </c>
      <c r="B80" s="11">
        <v>74</v>
      </c>
      <c r="C80" s="2">
        <v>21062</v>
      </c>
      <c r="D80" s="2" t="s">
        <v>679</v>
      </c>
      <c r="E80" s="1" t="s">
        <v>403</v>
      </c>
      <c r="F80" s="95" t="s">
        <v>110</v>
      </c>
      <c r="G80" s="103"/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0</v>
      </c>
      <c r="R80" s="86"/>
      <c r="S80" s="86"/>
      <c r="T80" s="82">
        <f t="shared" si="4"/>
        <v>0</v>
      </c>
      <c r="U80" s="99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0</v>
      </c>
    </row>
    <row r="81" spans="1:34">
      <c r="A81" s="5" t="s">
        <v>41</v>
      </c>
      <c r="B81" s="11">
        <v>75</v>
      </c>
      <c r="C81" s="2">
        <v>20922</v>
      </c>
      <c r="D81" s="2" t="s">
        <v>544</v>
      </c>
      <c r="E81" s="1" t="s">
        <v>289</v>
      </c>
      <c r="F81" s="95" t="s">
        <v>109</v>
      </c>
      <c r="G81" s="103"/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0</v>
      </c>
      <c r="R81" s="86"/>
      <c r="S81" s="86"/>
      <c r="T81" s="82">
        <f t="shared" si="4"/>
        <v>0</v>
      </c>
      <c r="U81" s="99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0</v>
      </c>
    </row>
    <row r="82" spans="1:34">
      <c r="A82" s="5" t="s">
        <v>41</v>
      </c>
      <c r="B82" s="11">
        <v>59</v>
      </c>
      <c r="C82" s="2">
        <v>20923</v>
      </c>
      <c r="D82" s="2" t="s">
        <v>545</v>
      </c>
      <c r="E82" s="1" t="s">
        <v>290</v>
      </c>
      <c r="F82" s="95" t="s">
        <v>109</v>
      </c>
      <c r="G82" s="103"/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0</v>
      </c>
      <c r="R82" s="86"/>
      <c r="S82" s="86"/>
      <c r="T82" s="82">
        <f t="shared" si="4"/>
        <v>0</v>
      </c>
      <c r="U82" s="9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>
      <c r="A83" s="5" t="s">
        <v>41</v>
      </c>
      <c r="B83" s="11">
        <v>76</v>
      </c>
      <c r="C83" s="2">
        <v>20959</v>
      </c>
      <c r="D83" s="1" t="s">
        <v>580</v>
      </c>
      <c r="E83" s="1" t="s">
        <v>319</v>
      </c>
      <c r="F83" s="95" t="s">
        <v>110</v>
      </c>
      <c r="G83" s="103"/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0</v>
      </c>
      <c r="R83" s="86"/>
      <c r="S83" s="86"/>
      <c r="T83" s="82">
        <f t="shared" si="4"/>
        <v>0</v>
      </c>
      <c r="U83" s="99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>
      <c r="A84" s="5" t="s">
        <v>41</v>
      </c>
      <c r="B84" s="11">
        <v>77</v>
      </c>
      <c r="C84" s="2"/>
      <c r="D84" s="1"/>
      <c r="E84" s="1"/>
      <c r="F84" s="95"/>
      <c r="G84" s="103"/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0</v>
      </c>
      <c r="R84" s="86"/>
      <c r="S84" s="86"/>
      <c r="T84" s="82">
        <f t="shared" si="4"/>
        <v>0</v>
      </c>
      <c r="U84" s="99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0</v>
      </c>
    </row>
    <row r="85" spans="1:34">
      <c r="A85" s="5" t="s">
        <v>41</v>
      </c>
      <c r="B85" s="11">
        <v>78</v>
      </c>
      <c r="C85" s="2"/>
      <c r="D85" s="1"/>
      <c r="E85" s="1"/>
      <c r="F85" s="95"/>
      <c r="G85" s="103"/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0</v>
      </c>
      <c r="R85" s="86"/>
      <c r="S85" s="86"/>
      <c r="T85" s="82">
        <f t="shared" si="4"/>
        <v>0</v>
      </c>
      <c r="U85" s="9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0</v>
      </c>
    </row>
    <row r="86" spans="1:34">
      <c r="A86" s="5" t="s">
        <v>41</v>
      </c>
      <c r="B86" s="11">
        <v>79</v>
      </c>
      <c r="C86" s="2"/>
      <c r="D86" s="1"/>
      <c r="E86" s="1"/>
      <c r="F86" s="95"/>
      <c r="G86" s="103"/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0</v>
      </c>
      <c r="R86" s="86"/>
      <c r="S86" s="86"/>
      <c r="T86" s="82">
        <f t="shared" si="4"/>
        <v>0</v>
      </c>
      <c r="U86" s="9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0</v>
      </c>
    </row>
    <row r="87" spans="1:34">
      <c r="A87" s="5" t="s">
        <v>41</v>
      </c>
      <c r="B87" s="11">
        <v>80</v>
      </c>
      <c r="C87" s="2"/>
      <c r="D87" s="1"/>
      <c r="E87" s="1"/>
      <c r="F87" s="95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>
      <c r="A88" s="5" t="s">
        <v>42</v>
      </c>
      <c r="B88" s="11">
        <v>81</v>
      </c>
      <c r="C88" s="2">
        <v>20818</v>
      </c>
      <c r="D88" s="2" t="s">
        <v>444</v>
      </c>
      <c r="E88" s="1" t="s">
        <v>204</v>
      </c>
      <c r="F88" s="95" t="s">
        <v>110</v>
      </c>
      <c r="G88" s="103"/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0</v>
      </c>
      <c r="R88" s="86"/>
      <c r="S88" s="86"/>
      <c r="T88" s="82">
        <f t="shared" si="4"/>
        <v>0</v>
      </c>
      <c r="U88" s="99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0</v>
      </c>
    </row>
    <row r="89" spans="1:34">
      <c r="A89" s="5" t="s">
        <v>42</v>
      </c>
      <c r="B89" s="11">
        <v>82</v>
      </c>
      <c r="C89" s="2">
        <v>20785</v>
      </c>
      <c r="D89" s="2" t="s">
        <v>413</v>
      </c>
      <c r="E89" s="1" t="s">
        <v>180</v>
      </c>
      <c r="F89" s="95" t="s">
        <v>109</v>
      </c>
      <c r="G89" s="103"/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0</v>
      </c>
      <c r="R89" s="86"/>
      <c r="S89" s="86"/>
      <c r="T89" s="82">
        <f t="shared" si="4"/>
        <v>0</v>
      </c>
      <c r="U89" s="9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>
      <c r="A90" s="5" t="s">
        <v>42</v>
      </c>
      <c r="B90" s="11">
        <v>83</v>
      </c>
      <c r="C90" s="2">
        <v>20786</v>
      </c>
      <c r="D90" s="2" t="s">
        <v>414</v>
      </c>
      <c r="E90" s="1" t="s">
        <v>181</v>
      </c>
      <c r="F90" s="95" t="s">
        <v>110</v>
      </c>
      <c r="G90" s="103"/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0</v>
      </c>
      <c r="R90" s="86"/>
      <c r="S90" s="86"/>
      <c r="T90" s="82">
        <f t="shared" si="4"/>
        <v>0</v>
      </c>
      <c r="U90" s="9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>
      <c r="A91" s="5" t="s">
        <v>42</v>
      </c>
      <c r="B91" s="11">
        <v>84</v>
      </c>
      <c r="C91" s="2">
        <v>20931</v>
      </c>
      <c r="D91" s="2" t="s">
        <v>553</v>
      </c>
      <c r="E91" s="1" t="s">
        <v>298</v>
      </c>
      <c r="F91" s="95" t="s">
        <v>110</v>
      </c>
      <c r="G91" s="103"/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0</v>
      </c>
      <c r="R91" s="86"/>
      <c r="S91" s="86"/>
      <c r="T91" s="82">
        <f t="shared" si="4"/>
        <v>0</v>
      </c>
      <c r="U91" s="9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0</v>
      </c>
    </row>
    <row r="92" spans="1:34">
      <c r="A92" s="5" t="s">
        <v>42</v>
      </c>
      <c r="B92" s="11">
        <v>85</v>
      </c>
      <c r="C92" s="2">
        <v>20789</v>
      </c>
      <c r="D92" s="2" t="s">
        <v>417</v>
      </c>
      <c r="E92" s="1" t="s">
        <v>988</v>
      </c>
      <c r="F92" s="95" t="s">
        <v>110</v>
      </c>
      <c r="G92" s="103"/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/>
      <c r="S92" s="86"/>
      <c r="T92" s="82">
        <f t="shared" si="4"/>
        <v>0</v>
      </c>
      <c r="U92" s="9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>
      <c r="A93" s="5" t="s">
        <v>42</v>
      </c>
      <c r="B93" s="11">
        <v>86</v>
      </c>
      <c r="C93" s="2">
        <v>21002</v>
      </c>
      <c r="D93" s="2" t="s">
        <v>623</v>
      </c>
      <c r="E93" s="1" t="s">
        <v>1017</v>
      </c>
      <c r="F93" s="95" t="s">
        <v>109</v>
      </c>
      <c r="G93" s="103"/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0</v>
      </c>
      <c r="R93" s="86"/>
      <c r="S93" s="86"/>
      <c r="T93" s="82">
        <f t="shared" si="4"/>
        <v>0</v>
      </c>
      <c r="U93" s="99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>
      <c r="A94" s="5" t="s">
        <v>42</v>
      </c>
      <c r="B94" s="11">
        <v>87</v>
      </c>
      <c r="C94" s="2">
        <v>20969</v>
      </c>
      <c r="D94" s="2" t="s">
        <v>590</v>
      </c>
      <c r="E94" s="1" t="s">
        <v>1018</v>
      </c>
      <c r="F94" s="95" t="s">
        <v>110</v>
      </c>
      <c r="G94" s="103"/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0</v>
      </c>
      <c r="R94" s="86"/>
      <c r="S94" s="86"/>
      <c r="T94" s="82">
        <f t="shared" si="4"/>
        <v>0</v>
      </c>
      <c r="U94" s="99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0</v>
      </c>
    </row>
    <row r="95" spans="1:34">
      <c r="A95" s="5" t="s">
        <v>42</v>
      </c>
      <c r="B95" s="11">
        <v>88</v>
      </c>
      <c r="C95" s="2">
        <v>20829</v>
      </c>
      <c r="D95" s="2" t="s">
        <v>453</v>
      </c>
      <c r="E95" s="1" t="s">
        <v>212</v>
      </c>
      <c r="F95" s="95" t="s">
        <v>110</v>
      </c>
      <c r="G95" s="103"/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0</v>
      </c>
      <c r="R95" s="86"/>
      <c r="S95" s="86"/>
      <c r="T95" s="82">
        <f t="shared" si="4"/>
        <v>0</v>
      </c>
      <c r="U95" s="9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0</v>
      </c>
    </row>
    <row r="96" spans="1:34">
      <c r="A96" s="5" t="s">
        <v>42</v>
      </c>
      <c r="B96" s="11">
        <v>89</v>
      </c>
      <c r="C96" s="2">
        <v>20832</v>
      </c>
      <c r="D96" s="2" t="s">
        <v>456</v>
      </c>
      <c r="E96" s="1" t="s">
        <v>214</v>
      </c>
      <c r="F96" s="95" t="s">
        <v>109</v>
      </c>
      <c r="G96" s="103"/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/>
      <c r="S96" s="86"/>
      <c r="T96" s="82">
        <f t="shared" si="4"/>
        <v>0</v>
      </c>
      <c r="U96" s="9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>
      <c r="A97" s="5" t="s">
        <v>42</v>
      </c>
      <c r="B97" s="11">
        <v>90</v>
      </c>
      <c r="C97" s="2">
        <v>20836</v>
      </c>
      <c r="D97" s="2" t="s">
        <v>460</v>
      </c>
      <c r="E97" s="1" t="s">
        <v>218</v>
      </c>
      <c r="F97" s="95" t="s">
        <v>110</v>
      </c>
      <c r="G97" s="103"/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/>
      <c r="S97" s="86"/>
      <c r="T97" s="82">
        <f t="shared" si="4"/>
        <v>0</v>
      </c>
      <c r="U97" s="99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>
      <c r="A98" s="5" t="s">
        <v>42</v>
      </c>
      <c r="B98" s="11">
        <v>91</v>
      </c>
      <c r="C98" s="2">
        <v>20906</v>
      </c>
      <c r="D98" s="115" t="s">
        <v>528</v>
      </c>
      <c r="E98" s="1" t="s">
        <v>275</v>
      </c>
      <c r="F98" s="95" t="s">
        <v>110</v>
      </c>
      <c r="G98" s="103"/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0</v>
      </c>
      <c r="R98" s="86"/>
      <c r="S98" s="86"/>
      <c r="T98" s="82">
        <f t="shared" si="4"/>
        <v>0</v>
      </c>
      <c r="U98" s="99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0</v>
      </c>
    </row>
    <row r="99" spans="1:34">
      <c r="A99" s="5" t="s">
        <v>42</v>
      </c>
      <c r="B99" s="11">
        <v>92</v>
      </c>
      <c r="C99" s="2">
        <v>20976</v>
      </c>
      <c r="D99" s="2" t="s">
        <v>597</v>
      </c>
      <c r="E99" s="1" t="s">
        <v>332</v>
      </c>
      <c r="F99" s="95" t="s">
        <v>109</v>
      </c>
      <c r="G99" s="103"/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0</v>
      </c>
      <c r="R99" s="86"/>
      <c r="S99" s="86"/>
      <c r="T99" s="82">
        <f t="shared" si="4"/>
        <v>0</v>
      </c>
      <c r="U99" s="9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>
      <c r="A100" s="5" t="s">
        <v>42</v>
      </c>
      <c r="B100" s="11">
        <v>93</v>
      </c>
      <c r="C100" s="2">
        <v>20796</v>
      </c>
      <c r="D100" s="2" t="s">
        <v>423</v>
      </c>
      <c r="E100" s="1" t="s">
        <v>188</v>
      </c>
      <c r="F100" s="95" t="s">
        <v>110</v>
      </c>
      <c r="G100" s="103"/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86"/>
      <c r="S100" s="86"/>
      <c r="T100" s="82">
        <f t="shared" si="4"/>
        <v>0</v>
      </c>
      <c r="U100" s="9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>
      <c r="A101" s="5" t="s">
        <v>42</v>
      </c>
      <c r="B101" s="11">
        <v>94</v>
      </c>
      <c r="C101" s="2">
        <v>20865</v>
      </c>
      <c r="D101" s="2" t="s">
        <v>487</v>
      </c>
      <c r="E101" s="1" t="s">
        <v>1034</v>
      </c>
      <c r="F101" s="95" t="s">
        <v>109</v>
      </c>
      <c r="G101" s="103"/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0</v>
      </c>
      <c r="R101" s="86"/>
      <c r="S101" s="86"/>
      <c r="T101" s="82">
        <f t="shared" si="4"/>
        <v>0</v>
      </c>
      <c r="U101" s="99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0</v>
      </c>
    </row>
    <row r="102" spans="1:34">
      <c r="A102" s="5" t="s">
        <v>42</v>
      </c>
      <c r="B102" s="11">
        <v>95</v>
      </c>
      <c r="C102" s="2">
        <v>20870</v>
      </c>
      <c r="D102" s="2" t="s">
        <v>492</v>
      </c>
      <c r="E102" s="1" t="s">
        <v>245</v>
      </c>
      <c r="F102" s="95" t="s">
        <v>109</v>
      </c>
      <c r="G102" s="103"/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0</v>
      </c>
      <c r="R102" s="86"/>
      <c r="S102" s="86"/>
      <c r="T102" s="82">
        <f t="shared" si="4"/>
        <v>0</v>
      </c>
      <c r="U102" s="9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0</v>
      </c>
    </row>
    <row r="103" spans="1:34">
      <c r="A103" s="5" t="s">
        <v>42</v>
      </c>
      <c r="B103" s="11">
        <v>96</v>
      </c>
      <c r="C103" s="2">
        <v>20910</v>
      </c>
      <c r="D103" s="2" t="s">
        <v>532</v>
      </c>
      <c r="E103" s="1" t="s">
        <v>278</v>
      </c>
      <c r="F103" s="95" t="s">
        <v>109</v>
      </c>
      <c r="G103" s="103"/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86"/>
      <c r="S103" s="86"/>
      <c r="T103" s="82">
        <f t="shared" si="4"/>
        <v>0</v>
      </c>
      <c r="U103" s="9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>
      <c r="A104" s="5" t="s">
        <v>42</v>
      </c>
      <c r="B104" s="11">
        <v>97</v>
      </c>
      <c r="C104" s="2">
        <v>21012</v>
      </c>
      <c r="D104" s="2" t="s">
        <v>632</v>
      </c>
      <c r="E104" s="1" t="s">
        <v>1036</v>
      </c>
      <c r="F104" s="95" t="s">
        <v>109</v>
      </c>
      <c r="G104" s="103"/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0</v>
      </c>
      <c r="R104" s="86"/>
      <c r="S104" s="86"/>
      <c r="T104" s="82">
        <f t="shared" si="4"/>
        <v>0</v>
      </c>
      <c r="U104" s="9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>
      <c r="A105" s="5" t="s">
        <v>42</v>
      </c>
      <c r="B105" s="11">
        <v>98</v>
      </c>
      <c r="C105" s="2">
        <v>21051</v>
      </c>
      <c r="D105" s="2" t="s">
        <v>668</v>
      </c>
      <c r="E105" s="1" t="s">
        <v>392</v>
      </c>
      <c r="F105" s="95" t="s">
        <v>110</v>
      </c>
      <c r="G105" s="103"/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86"/>
      <c r="S105" s="86"/>
      <c r="T105" s="82">
        <f t="shared" si="4"/>
        <v>0</v>
      </c>
      <c r="U105" s="99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>
      <c r="A106" s="5" t="s">
        <v>42</v>
      </c>
      <c r="B106" s="11">
        <v>99</v>
      </c>
      <c r="C106" s="2">
        <v>20846</v>
      </c>
      <c r="D106" s="2" t="s">
        <v>469</v>
      </c>
      <c r="E106" s="1" t="s">
        <v>226</v>
      </c>
      <c r="F106" s="95" t="s">
        <v>110</v>
      </c>
      <c r="G106" s="103"/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0</v>
      </c>
      <c r="R106" s="86"/>
      <c r="S106" s="86"/>
      <c r="T106" s="82">
        <f t="shared" si="4"/>
        <v>0</v>
      </c>
      <c r="U106" s="99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0</v>
      </c>
    </row>
    <row r="107" spans="1:34">
      <c r="A107" s="5" t="s">
        <v>42</v>
      </c>
      <c r="B107" s="11">
        <v>100</v>
      </c>
      <c r="C107" s="2">
        <v>20804</v>
      </c>
      <c r="D107" s="2" t="s">
        <v>431</v>
      </c>
      <c r="E107" s="1" t="s">
        <v>1013</v>
      </c>
      <c r="F107" s="95" t="s">
        <v>109</v>
      </c>
      <c r="G107" s="103"/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0</v>
      </c>
      <c r="R107" s="86"/>
      <c r="S107" s="86"/>
      <c r="T107" s="82">
        <f t="shared" si="4"/>
        <v>0</v>
      </c>
      <c r="U107" s="9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0</v>
      </c>
    </row>
    <row r="108" spans="1:34">
      <c r="A108" s="5" t="s">
        <v>42</v>
      </c>
      <c r="B108" s="11">
        <v>101</v>
      </c>
      <c r="C108" s="2">
        <v>21055</v>
      </c>
      <c r="D108" s="2" t="s">
        <v>672</v>
      </c>
      <c r="E108" s="1" t="s">
        <v>396</v>
      </c>
      <c r="F108" s="95" t="s">
        <v>110</v>
      </c>
      <c r="G108" s="103"/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/>
      <c r="S108" s="86"/>
      <c r="T108" s="82">
        <f t="shared" si="4"/>
        <v>0</v>
      </c>
      <c r="U108" s="9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>
      <c r="A109" s="5" t="s">
        <v>42</v>
      </c>
      <c r="B109" s="11">
        <v>102</v>
      </c>
      <c r="C109" s="2">
        <v>21016</v>
      </c>
      <c r="D109" s="2" t="s">
        <v>636</v>
      </c>
      <c r="E109" s="1" t="s">
        <v>364</v>
      </c>
      <c r="F109" s="95" t="s">
        <v>110</v>
      </c>
      <c r="G109" s="103"/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0</v>
      </c>
      <c r="R109" s="86"/>
      <c r="S109" s="86"/>
      <c r="T109" s="82">
        <f t="shared" si="4"/>
        <v>0</v>
      </c>
      <c r="U109" s="99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>
      <c r="A110" s="5" t="s">
        <v>42</v>
      </c>
      <c r="B110" s="11">
        <v>103</v>
      </c>
      <c r="C110" s="2">
        <v>20880</v>
      </c>
      <c r="D110" s="2" t="s">
        <v>502</v>
      </c>
      <c r="E110" s="1" t="s">
        <v>992</v>
      </c>
      <c r="F110" s="95" t="s">
        <v>110</v>
      </c>
      <c r="G110" s="103"/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/>
      <c r="S110" s="86"/>
      <c r="T110" s="82">
        <f t="shared" si="4"/>
        <v>0</v>
      </c>
      <c r="U110" s="99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>
      <c r="A111" s="5" t="s">
        <v>42</v>
      </c>
      <c r="B111" s="11">
        <v>104</v>
      </c>
      <c r="C111" s="2">
        <v>20914</v>
      </c>
      <c r="D111" s="2" t="s">
        <v>536</v>
      </c>
      <c r="E111" s="1" t="s">
        <v>1005</v>
      </c>
      <c r="F111" s="95" t="s">
        <v>110</v>
      </c>
      <c r="G111" s="103"/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0</v>
      </c>
      <c r="R111" s="86"/>
      <c r="S111" s="86"/>
      <c r="T111" s="82">
        <f t="shared" si="4"/>
        <v>0</v>
      </c>
      <c r="U111" s="9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0</v>
      </c>
    </row>
    <row r="112" spans="1:34">
      <c r="A112" s="5" t="s">
        <v>42</v>
      </c>
      <c r="B112" s="11">
        <v>105</v>
      </c>
      <c r="C112" s="2">
        <v>21017</v>
      </c>
      <c r="D112" s="2" t="s">
        <v>637</v>
      </c>
      <c r="E112" s="1" t="s">
        <v>365</v>
      </c>
      <c r="F112" s="95" t="s">
        <v>110</v>
      </c>
      <c r="G112" s="103"/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0</v>
      </c>
      <c r="R112" s="86"/>
      <c r="S112" s="86"/>
      <c r="T112" s="82">
        <f t="shared" si="4"/>
        <v>0</v>
      </c>
      <c r="U112" s="99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>
      <c r="A113" s="5" t="s">
        <v>42</v>
      </c>
      <c r="B113" s="11">
        <v>106</v>
      </c>
      <c r="C113" s="2">
        <v>20882</v>
      </c>
      <c r="D113" s="2" t="s">
        <v>504</v>
      </c>
      <c r="E113" s="1" t="s">
        <v>256</v>
      </c>
      <c r="F113" s="95" t="s">
        <v>110</v>
      </c>
      <c r="G113" s="103"/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0</v>
      </c>
      <c r="R113" s="86"/>
      <c r="S113" s="86"/>
      <c r="T113" s="82">
        <f t="shared" si="4"/>
        <v>0</v>
      </c>
      <c r="U113" s="99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0</v>
      </c>
    </row>
    <row r="114" spans="1:34">
      <c r="A114" s="5" t="s">
        <v>42</v>
      </c>
      <c r="B114" s="11">
        <v>107</v>
      </c>
      <c r="C114" s="2">
        <v>21056</v>
      </c>
      <c r="D114" s="2" t="s">
        <v>673</v>
      </c>
      <c r="E114" s="1" t="s">
        <v>397</v>
      </c>
      <c r="F114" s="95" t="s">
        <v>109</v>
      </c>
      <c r="G114" s="103"/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0</v>
      </c>
      <c r="R114" s="86"/>
      <c r="S114" s="86"/>
      <c r="T114" s="82">
        <f t="shared" si="4"/>
        <v>0</v>
      </c>
      <c r="U114" s="99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>
      <c r="A115" s="5" t="s">
        <v>42</v>
      </c>
      <c r="B115" s="11">
        <v>108</v>
      </c>
      <c r="C115" s="2">
        <v>21019</v>
      </c>
      <c r="D115" s="2" t="s">
        <v>639</v>
      </c>
      <c r="E115" s="1" t="s">
        <v>367</v>
      </c>
      <c r="F115" s="95" t="s">
        <v>110</v>
      </c>
      <c r="G115" s="103"/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0</v>
      </c>
      <c r="R115" s="86"/>
      <c r="S115" s="86"/>
      <c r="T115" s="82">
        <f t="shared" si="4"/>
        <v>0</v>
      </c>
      <c r="U115" s="99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>
      <c r="A116" s="5" t="s">
        <v>42</v>
      </c>
      <c r="B116" s="11">
        <v>109</v>
      </c>
      <c r="C116" s="2">
        <v>20956</v>
      </c>
      <c r="D116" s="2" t="s">
        <v>577</v>
      </c>
      <c r="E116" s="1" t="s">
        <v>316</v>
      </c>
      <c r="F116" s="95" t="s">
        <v>109</v>
      </c>
      <c r="G116" s="103"/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0</v>
      </c>
      <c r="R116" s="86"/>
      <c r="S116" s="86"/>
      <c r="T116" s="82">
        <f t="shared" si="4"/>
        <v>0</v>
      </c>
      <c r="U116" s="99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0</v>
      </c>
    </row>
    <row r="117" spans="1:34">
      <c r="A117" s="5" t="s">
        <v>42</v>
      </c>
      <c r="B117" s="11">
        <v>110</v>
      </c>
      <c r="C117" s="2">
        <v>20989</v>
      </c>
      <c r="D117" s="2" t="s">
        <v>610</v>
      </c>
      <c r="E117" s="1" t="s">
        <v>344</v>
      </c>
      <c r="F117" s="95" t="s">
        <v>109</v>
      </c>
      <c r="G117" s="103"/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0</v>
      </c>
      <c r="R117" s="86"/>
      <c r="S117" s="86"/>
      <c r="T117" s="82">
        <f t="shared" si="4"/>
        <v>0</v>
      </c>
      <c r="U117" s="99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0</v>
      </c>
    </row>
    <row r="118" spans="1:34">
      <c r="A118" s="5" t="s">
        <v>42</v>
      </c>
      <c r="B118" s="11">
        <v>111</v>
      </c>
      <c r="C118" s="2">
        <v>20991</v>
      </c>
      <c r="D118" s="2" t="s">
        <v>612</v>
      </c>
      <c r="E118" s="1" t="s">
        <v>345</v>
      </c>
      <c r="F118" s="95" t="s">
        <v>109</v>
      </c>
      <c r="G118" s="103"/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0</v>
      </c>
      <c r="R118" s="86"/>
      <c r="S118" s="86"/>
      <c r="T118" s="82">
        <f t="shared" si="4"/>
        <v>0</v>
      </c>
      <c r="U118" s="99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>
      <c r="A119" s="5" t="s">
        <v>42</v>
      </c>
      <c r="B119" s="11">
        <v>112</v>
      </c>
      <c r="C119" s="2">
        <v>21025</v>
      </c>
      <c r="D119" s="2" t="s">
        <v>645</v>
      </c>
      <c r="E119" s="1" t="s">
        <v>371</v>
      </c>
      <c r="F119" s="95" t="s">
        <v>110</v>
      </c>
      <c r="G119" s="103"/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0</v>
      </c>
      <c r="R119" s="86"/>
      <c r="S119" s="86"/>
      <c r="T119" s="82">
        <f t="shared" si="4"/>
        <v>0</v>
      </c>
      <c r="U119" s="99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0</v>
      </c>
    </row>
    <row r="120" spans="1:34">
      <c r="A120" s="5" t="s">
        <v>42</v>
      </c>
      <c r="B120" s="11">
        <v>113</v>
      </c>
      <c r="C120" s="2">
        <v>21060</v>
      </c>
      <c r="D120" s="2" t="s">
        <v>677</v>
      </c>
      <c r="E120" s="1" t="s">
        <v>401</v>
      </c>
      <c r="F120" s="95" t="s">
        <v>110</v>
      </c>
      <c r="G120" s="103"/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0</v>
      </c>
      <c r="R120" s="86"/>
      <c r="S120" s="86"/>
      <c r="T120" s="82">
        <f t="shared" si="4"/>
        <v>0</v>
      </c>
      <c r="U120" s="99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0</v>
      </c>
    </row>
    <row r="121" spans="1:34">
      <c r="A121" s="5" t="s">
        <v>42</v>
      </c>
      <c r="B121" s="11">
        <v>114</v>
      </c>
      <c r="C121" s="2">
        <v>20958</v>
      </c>
      <c r="D121" s="2" t="s">
        <v>579</v>
      </c>
      <c r="E121" s="1" t="s">
        <v>318</v>
      </c>
      <c r="F121" s="95" t="s">
        <v>110</v>
      </c>
      <c r="G121" s="103"/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0</v>
      </c>
      <c r="R121" s="86"/>
      <c r="S121" s="86"/>
      <c r="T121" s="82">
        <f t="shared" si="4"/>
        <v>0</v>
      </c>
      <c r="U121" s="9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0</v>
      </c>
    </row>
    <row r="122" spans="1:34">
      <c r="A122" s="5" t="s">
        <v>42</v>
      </c>
      <c r="B122" s="11">
        <v>115</v>
      </c>
      <c r="C122" s="2">
        <v>21030</v>
      </c>
      <c r="D122" s="2" t="s">
        <v>650</v>
      </c>
      <c r="E122" s="1" t="s">
        <v>376</v>
      </c>
      <c r="F122" s="95" t="s">
        <v>109</v>
      </c>
      <c r="G122" s="103"/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86"/>
      <c r="S122" s="86"/>
      <c r="T122" s="82">
        <f t="shared" si="4"/>
        <v>0</v>
      </c>
      <c r="U122" s="99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>
      <c r="A123" s="5" t="s">
        <v>42</v>
      </c>
      <c r="B123" s="11">
        <v>116</v>
      </c>
      <c r="C123" s="2">
        <v>21031</v>
      </c>
      <c r="D123" s="1" t="s">
        <v>651</v>
      </c>
      <c r="E123" s="1" t="s">
        <v>377</v>
      </c>
      <c r="F123" s="95" t="s">
        <v>110</v>
      </c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>
      <c r="A124" s="5" t="s">
        <v>42</v>
      </c>
      <c r="B124" s="11">
        <v>117</v>
      </c>
      <c r="C124" s="2"/>
      <c r="D124" s="1"/>
      <c r="E124" s="1"/>
      <c r="F124" s="95"/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>
      <c r="A125" s="5" t="s">
        <v>42</v>
      </c>
      <c r="B125" s="11">
        <v>118</v>
      </c>
      <c r="C125" s="2"/>
      <c r="D125" s="1"/>
      <c r="E125" s="1"/>
      <c r="F125" s="95"/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>
      <c r="A126" s="5" t="s">
        <v>42</v>
      </c>
      <c r="B126" s="11">
        <v>119</v>
      </c>
      <c r="C126" s="2"/>
      <c r="D126" s="1"/>
      <c r="E126" s="1"/>
      <c r="F126" s="95"/>
      <c r="G126" s="103"/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0</v>
      </c>
      <c r="R126" s="86"/>
      <c r="S126" s="86"/>
      <c r="T126" s="82">
        <f t="shared" si="4"/>
        <v>0</v>
      </c>
      <c r="U126" s="99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>
      <c r="A127" s="5" t="s">
        <v>42</v>
      </c>
      <c r="B127" s="11">
        <v>120</v>
      </c>
      <c r="C127" s="2"/>
      <c r="D127" s="1"/>
      <c r="E127" s="1"/>
      <c r="F127" s="95"/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>
      <c r="A128" s="5" t="s">
        <v>43</v>
      </c>
      <c r="B128" s="11">
        <v>121</v>
      </c>
      <c r="C128" s="2">
        <v>20895</v>
      </c>
      <c r="D128" s="2" t="s">
        <v>517</v>
      </c>
      <c r="E128" s="1" t="s">
        <v>267</v>
      </c>
      <c r="F128" s="95" t="s">
        <v>110</v>
      </c>
      <c r="G128" s="103"/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0</v>
      </c>
      <c r="R128" s="86"/>
      <c r="S128" s="86"/>
      <c r="T128" s="82">
        <f t="shared" si="4"/>
        <v>0</v>
      </c>
      <c r="U128" s="99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>
      <c r="A129" s="5" t="s">
        <v>43</v>
      </c>
      <c r="B129" s="11">
        <v>122</v>
      </c>
      <c r="C129" s="2">
        <v>21033</v>
      </c>
      <c r="D129" s="2" t="s">
        <v>652</v>
      </c>
      <c r="E129" s="1" t="s">
        <v>378</v>
      </c>
      <c r="F129" s="95" t="s">
        <v>110</v>
      </c>
      <c r="G129" s="103"/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0</v>
      </c>
      <c r="R129" s="86"/>
      <c r="S129" s="86"/>
      <c r="T129" s="82">
        <f t="shared" si="4"/>
        <v>0</v>
      </c>
      <c r="U129" s="99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>
      <c r="A130" s="5" t="s">
        <v>43</v>
      </c>
      <c r="B130" s="11">
        <v>123</v>
      </c>
      <c r="C130" s="2">
        <v>21037</v>
      </c>
      <c r="D130" s="2" t="s">
        <v>656</v>
      </c>
      <c r="E130" s="1" t="s">
        <v>382</v>
      </c>
      <c r="F130" s="95" t="s">
        <v>110</v>
      </c>
      <c r="G130" s="103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86"/>
      <c r="S130" s="86"/>
      <c r="T130" s="82">
        <f t="shared" si="4"/>
        <v>0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>
      <c r="A131" s="5" t="s">
        <v>43</v>
      </c>
      <c r="B131" s="11">
        <v>124</v>
      </c>
      <c r="C131" s="2">
        <v>20856</v>
      </c>
      <c r="D131" s="2" t="s">
        <v>478</v>
      </c>
      <c r="E131" s="1" t="s">
        <v>233</v>
      </c>
      <c r="F131" s="95" t="s">
        <v>109</v>
      </c>
      <c r="G131" s="103"/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0</v>
      </c>
      <c r="R131" s="86"/>
      <c r="S131" s="86"/>
      <c r="T131" s="82">
        <f t="shared" si="4"/>
        <v>0</v>
      </c>
      <c r="U131" s="99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>
      <c r="A132" s="5" t="s">
        <v>43</v>
      </c>
      <c r="B132" s="11">
        <v>125</v>
      </c>
      <c r="C132" s="2">
        <v>21000</v>
      </c>
      <c r="D132" s="2" t="s">
        <v>621</v>
      </c>
      <c r="E132" s="1" t="s">
        <v>352</v>
      </c>
      <c r="F132" s="95" t="s">
        <v>110</v>
      </c>
      <c r="G132" s="103"/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/>
      <c r="S132" s="86"/>
      <c r="T132" s="82">
        <f t="shared" si="4"/>
        <v>0</v>
      </c>
      <c r="U132" s="99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>
      <c r="A133" s="5" t="s">
        <v>43</v>
      </c>
      <c r="B133" s="11">
        <v>126</v>
      </c>
      <c r="C133" s="2">
        <v>20932</v>
      </c>
      <c r="D133" s="2" t="s">
        <v>554</v>
      </c>
      <c r="E133" s="1" t="s">
        <v>299</v>
      </c>
      <c r="F133" s="95" t="s">
        <v>110</v>
      </c>
      <c r="G133" s="103"/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0</v>
      </c>
      <c r="R133" s="86"/>
      <c r="S133" s="86"/>
      <c r="T133" s="82">
        <f t="shared" si="4"/>
        <v>0</v>
      </c>
      <c r="U133" s="9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0</v>
      </c>
    </row>
    <row r="134" spans="1:34">
      <c r="A134" s="5" t="s">
        <v>43</v>
      </c>
      <c r="B134" s="11">
        <v>127</v>
      </c>
      <c r="C134" s="2">
        <v>20858</v>
      </c>
      <c r="D134" s="2" t="s">
        <v>480</v>
      </c>
      <c r="E134" s="1" t="s">
        <v>235</v>
      </c>
      <c r="F134" s="95" t="s">
        <v>109</v>
      </c>
      <c r="G134" s="103"/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0</v>
      </c>
      <c r="R134" s="86"/>
      <c r="S134" s="86"/>
      <c r="T134" s="82">
        <f t="shared" si="4"/>
        <v>0</v>
      </c>
      <c r="U134" s="9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0</v>
      </c>
    </row>
    <row r="135" spans="1:34">
      <c r="A135" s="5" t="s">
        <v>43</v>
      </c>
      <c r="B135" s="11">
        <v>128</v>
      </c>
      <c r="C135" s="2">
        <v>20933</v>
      </c>
      <c r="D135" s="2" t="s">
        <v>555</v>
      </c>
      <c r="E135" s="1" t="s">
        <v>300</v>
      </c>
      <c r="F135" s="95" t="s">
        <v>110</v>
      </c>
      <c r="G135" s="103"/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/>
      <c r="S135" s="86"/>
      <c r="T135" s="82">
        <f t="shared" si="4"/>
        <v>0</v>
      </c>
      <c r="U135" s="99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>
      <c r="A136" s="5" t="s">
        <v>43</v>
      </c>
      <c r="B136" s="11">
        <v>129</v>
      </c>
      <c r="C136" s="2">
        <v>20790</v>
      </c>
      <c r="D136" s="2" t="s">
        <v>418</v>
      </c>
      <c r="E136" s="1" t="s">
        <v>184</v>
      </c>
      <c r="F136" s="95" t="s">
        <v>110</v>
      </c>
      <c r="G136" s="103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86"/>
      <c r="S136" s="86"/>
      <c r="T136" s="82">
        <f t="shared" si="4"/>
        <v>0</v>
      </c>
      <c r="U136" s="99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>
      <c r="A137" s="5" t="s">
        <v>43</v>
      </c>
      <c r="B137" s="11">
        <v>130</v>
      </c>
      <c r="C137" s="2">
        <v>20965</v>
      </c>
      <c r="D137" s="2" t="s">
        <v>586</v>
      </c>
      <c r="E137" s="1" t="s">
        <v>325</v>
      </c>
      <c r="F137" s="95" t="s">
        <v>110</v>
      </c>
      <c r="G137" s="103"/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0</v>
      </c>
      <c r="R137" s="86"/>
      <c r="S137" s="86"/>
      <c r="T137" s="82">
        <f t="shared" ref="T137:T200" si="7">ROUND((Q137*$L$2+R137*$L$3+S137*$L$4)/SUM($L$2:$L$4),0)</f>
        <v>0</v>
      </c>
      <c r="U137" s="99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0</v>
      </c>
    </row>
    <row r="138" spans="1:34">
      <c r="A138" s="5" t="s">
        <v>43</v>
      </c>
      <c r="B138" s="11">
        <v>131</v>
      </c>
      <c r="C138" s="2">
        <v>21040</v>
      </c>
      <c r="D138" s="2" t="s">
        <v>659</v>
      </c>
      <c r="E138" s="1" t="s">
        <v>1028</v>
      </c>
      <c r="F138" s="95" t="s">
        <v>110</v>
      </c>
      <c r="G138" s="103"/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86"/>
      <c r="S138" s="86"/>
      <c r="T138" s="82">
        <f t="shared" si="7"/>
        <v>0</v>
      </c>
      <c r="U138" s="9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>
      <c r="A139" s="5" t="s">
        <v>43</v>
      </c>
      <c r="B139" s="11">
        <v>132</v>
      </c>
      <c r="C139" s="2">
        <v>20825</v>
      </c>
      <c r="D139" s="2" t="s">
        <v>450</v>
      </c>
      <c r="E139" s="1" t="s">
        <v>209</v>
      </c>
      <c r="F139" s="95" t="s">
        <v>110</v>
      </c>
      <c r="G139" s="103"/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0</v>
      </c>
      <c r="R139" s="86"/>
      <c r="S139" s="86"/>
      <c r="T139" s="82">
        <f t="shared" si="7"/>
        <v>0</v>
      </c>
      <c r="U139" s="99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>
      <c r="A140" s="5" t="s">
        <v>43</v>
      </c>
      <c r="B140" s="11">
        <v>133</v>
      </c>
      <c r="C140" s="2">
        <v>20826</v>
      </c>
      <c r="D140" s="2" t="s">
        <v>451</v>
      </c>
      <c r="E140" s="1" t="s">
        <v>210</v>
      </c>
      <c r="F140" s="95" t="s">
        <v>109</v>
      </c>
      <c r="G140" s="103"/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0</v>
      </c>
      <c r="R140" s="86"/>
      <c r="S140" s="86"/>
      <c r="T140" s="82">
        <f t="shared" si="7"/>
        <v>0</v>
      </c>
      <c r="U140" s="99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0</v>
      </c>
    </row>
    <row r="141" spans="1:34">
      <c r="A141" s="5" t="s">
        <v>43</v>
      </c>
      <c r="B141" s="11">
        <v>134</v>
      </c>
      <c r="C141" s="2">
        <v>20904</v>
      </c>
      <c r="D141" s="2" t="s">
        <v>526</v>
      </c>
      <c r="E141" s="1" t="s">
        <v>274</v>
      </c>
      <c r="F141" s="95" t="s">
        <v>109</v>
      </c>
      <c r="G141" s="103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86"/>
      <c r="S141" s="86"/>
      <c r="T141" s="82">
        <f t="shared" si="7"/>
        <v>0</v>
      </c>
      <c r="U141" s="99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>
      <c r="A142" s="5" t="s">
        <v>43</v>
      </c>
      <c r="B142" s="11">
        <v>135</v>
      </c>
      <c r="C142" s="2">
        <v>21003</v>
      </c>
      <c r="D142" s="2" t="s">
        <v>624</v>
      </c>
      <c r="E142" s="1" t="s">
        <v>354</v>
      </c>
      <c r="F142" s="95" t="s">
        <v>110</v>
      </c>
      <c r="G142" s="103"/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0</v>
      </c>
      <c r="R142" s="86"/>
      <c r="S142" s="86"/>
      <c r="T142" s="82">
        <f t="shared" si="7"/>
        <v>0</v>
      </c>
      <c r="U142" s="9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0</v>
      </c>
    </row>
    <row r="143" spans="1:34">
      <c r="A143" s="5" t="s">
        <v>43</v>
      </c>
      <c r="B143" s="11">
        <v>136</v>
      </c>
      <c r="C143" s="2">
        <v>20935</v>
      </c>
      <c r="D143" s="2" t="s">
        <v>557</v>
      </c>
      <c r="E143" s="1" t="s">
        <v>1033</v>
      </c>
      <c r="F143" s="95" t="s">
        <v>110</v>
      </c>
      <c r="G143" s="103"/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0</v>
      </c>
      <c r="R143" s="86"/>
      <c r="S143" s="86"/>
      <c r="T143" s="82">
        <f t="shared" si="7"/>
        <v>0</v>
      </c>
      <c r="U143" s="99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0</v>
      </c>
    </row>
    <row r="144" spans="1:34">
      <c r="A144" s="5" t="s">
        <v>43</v>
      </c>
      <c r="B144" s="11">
        <v>137</v>
      </c>
      <c r="C144" s="2">
        <v>20862</v>
      </c>
      <c r="D144" s="2" t="s">
        <v>484</v>
      </c>
      <c r="E144" s="1" t="s">
        <v>239</v>
      </c>
      <c r="F144" s="95" t="s">
        <v>109</v>
      </c>
      <c r="G144" s="103"/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0</v>
      </c>
      <c r="R144" s="86"/>
      <c r="S144" s="86"/>
      <c r="T144" s="82">
        <f t="shared" si="7"/>
        <v>0</v>
      </c>
      <c r="U144" s="99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>
      <c r="A145" s="5" t="s">
        <v>43</v>
      </c>
      <c r="B145" s="11">
        <v>138</v>
      </c>
      <c r="C145" s="2">
        <v>20972</v>
      </c>
      <c r="D145" s="2" t="s">
        <v>593</v>
      </c>
      <c r="E145" s="1" t="s">
        <v>1004</v>
      </c>
      <c r="F145" s="95" t="s">
        <v>109</v>
      </c>
      <c r="G145" s="103"/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86"/>
      <c r="S145" s="86"/>
      <c r="T145" s="82">
        <f t="shared" si="7"/>
        <v>0</v>
      </c>
      <c r="U145" s="99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>
      <c r="A146" s="5" t="s">
        <v>43</v>
      </c>
      <c r="B146" s="11">
        <v>139</v>
      </c>
      <c r="C146" s="2">
        <v>20938</v>
      </c>
      <c r="D146" s="2" t="s">
        <v>560</v>
      </c>
      <c r="E146" s="1" t="s">
        <v>303</v>
      </c>
      <c r="F146" s="95" t="s">
        <v>110</v>
      </c>
      <c r="G146" s="103"/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0</v>
      </c>
      <c r="R146" s="86"/>
      <c r="S146" s="86"/>
      <c r="T146" s="82">
        <f t="shared" si="7"/>
        <v>0</v>
      </c>
      <c r="U146" s="9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>
      <c r="A147" s="5" t="s">
        <v>43</v>
      </c>
      <c r="B147" s="11">
        <v>140</v>
      </c>
      <c r="C147" s="2">
        <v>20797</v>
      </c>
      <c r="D147" s="2" t="s">
        <v>424</v>
      </c>
      <c r="E147" s="1" t="s">
        <v>189</v>
      </c>
      <c r="F147" s="95" t="s">
        <v>110</v>
      </c>
      <c r="G147" s="103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86"/>
      <c r="S147" s="86"/>
      <c r="T147" s="82">
        <f t="shared" si="7"/>
        <v>0</v>
      </c>
      <c r="U147" s="99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>
      <c r="A148" s="5" t="s">
        <v>43</v>
      </c>
      <c r="B148" s="11">
        <v>141</v>
      </c>
      <c r="C148" s="2">
        <v>21006</v>
      </c>
      <c r="D148" s="2" t="s">
        <v>627</v>
      </c>
      <c r="E148" s="1" t="s">
        <v>357</v>
      </c>
      <c r="F148" s="95" t="s">
        <v>110</v>
      </c>
      <c r="G148" s="103"/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/>
      <c r="S148" s="86"/>
      <c r="T148" s="82">
        <f t="shared" si="7"/>
        <v>0</v>
      </c>
      <c r="U148" s="99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>
      <c r="A149" s="5" t="s">
        <v>43</v>
      </c>
      <c r="B149" s="11">
        <v>142</v>
      </c>
      <c r="C149" s="2">
        <v>20945</v>
      </c>
      <c r="D149" s="2" t="s">
        <v>566</v>
      </c>
      <c r="E149" s="1" t="s">
        <v>306</v>
      </c>
      <c r="F149" s="95" t="s">
        <v>109</v>
      </c>
      <c r="G149" s="103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86"/>
      <c r="S149" s="86"/>
      <c r="T149" s="82">
        <f t="shared" si="7"/>
        <v>0</v>
      </c>
      <c r="U149" s="9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>
      <c r="A150" s="5" t="s">
        <v>43</v>
      </c>
      <c r="B150" s="11">
        <v>143</v>
      </c>
      <c r="C150" s="2">
        <v>20907</v>
      </c>
      <c r="D150" s="2" t="s">
        <v>529</v>
      </c>
      <c r="E150" s="1" t="s">
        <v>276</v>
      </c>
      <c r="F150" s="95" t="s">
        <v>109</v>
      </c>
      <c r="G150" s="103"/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0</v>
      </c>
      <c r="R150" s="86"/>
      <c r="S150" s="86"/>
      <c r="T150" s="82">
        <f t="shared" si="7"/>
        <v>0</v>
      </c>
      <c r="U150" s="9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0</v>
      </c>
    </row>
    <row r="151" spans="1:34">
      <c r="A151" s="5" t="s">
        <v>43</v>
      </c>
      <c r="B151" s="11">
        <v>144</v>
      </c>
      <c r="C151" s="2">
        <v>21010</v>
      </c>
      <c r="D151" s="2" t="s">
        <v>630</v>
      </c>
      <c r="E151" s="1" t="s">
        <v>1012</v>
      </c>
      <c r="F151" s="95" t="s">
        <v>109</v>
      </c>
      <c r="G151" s="103"/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0</v>
      </c>
      <c r="R151" s="86"/>
      <c r="S151" s="86"/>
      <c r="T151" s="82">
        <f t="shared" si="7"/>
        <v>0</v>
      </c>
      <c r="U151" s="9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0</v>
      </c>
    </row>
    <row r="152" spans="1:34">
      <c r="A152" s="5" t="s">
        <v>43</v>
      </c>
      <c r="B152" s="11">
        <v>145</v>
      </c>
      <c r="C152" s="2">
        <v>20874</v>
      </c>
      <c r="D152" s="2" t="s">
        <v>496</v>
      </c>
      <c r="E152" s="1" t="s">
        <v>249</v>
      </c>
      <c r="F152" s="95" t="s">
        <v>110</v>
      </c>
      <c r="G152" s="103"/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0</v>
      </c>
      <c r="R152" s="86"/>
      <c r="S152" s="86"/>
      <c r="T152" s="82">
        <f t="shared" si="7"/>
        <v>0</v>
      </c>
      <c r="U152" s="9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0</v>
      </c>
    </row>
    <row r="153" spans="1:34">
      <c r="A153" s="5" t="s">
        <v>43</v>
      </c>
      <c r="B153" s="11">
        <v>146</v>
      </c>
      <c r="C153" s="2">
        <v>21053</v>
      </c>
      <c r="D153" s="2" t="s">
        <v>670</v>
      </c>
      <c r="E153" s="1" t="s">
        <v>394</v>
      </c>
      <c r="F153" s="95" t="s">
        <v>110</v>
      </c>
      <c r="G153" s="103"/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0</v>
      </c>
      <c r="R153" s="86"/>
      <c r="S153" s="86"/>
      <c r="T153" s="82">
        <f t="shared" si="7"/>
        <v>0</v>
      </c>
      <c r="U153" s="9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>
      <c r="A154" s="5" t="s">
        <v>43</v>
      </c>
      <c r="B154" s="11">
        <v>147</v>
      </c>
      <c r="C154" s="2">
        <v>20951</v>
      </c>
      <c r="D154" s="2" t="s">
        <v>572</v>
      </c>
      <c r="E154" s="1" t="s">
        <v>311</v>
      </c>
      <c r="F154" s="95" t="s">
        <v>110</v>
      </c>
      <c r="G154" s="103"/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0</v>
      </c>
      <c r="R154" s="86"/>
      <c r="S154" s="86"/>
      <c r="T154" s="82">
        <f t="shared" si="7"/>
        <v>0</v>
      </c>
      <c r="U154" s="99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0</v>
      </c>
    </row>
    <row r="155" spans="1:34">
      <c r="A155" s="5" t="s">
        <v>43</v>
      </c>
      <c r="B155" s="11">
        <v>148</v>
      </c>
      <c r="C155" s="2">
        <v>20877</v>
      </c>
      <c r="D155" s="2" t="s">
        <v>499</v>
      </c>
      <c r="E155" s="1" t="s">
        <v>252</v>
      </c>
      <c r="F155" s="95" t="s">
        <v>109</v>
      </c>
      <c r="G155" s="103"/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86"/>
      <c r="S155" s="86"/>
      <c r="T155" s="82">
        <f t="shared" si="7"/>
        <v>0</v>
      </c>
      <c r="U155" s="99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>
      <c r="A156" s="5" t="s">
        <v>43</v>
      </c>
      <c r="B156" s="11">
        <v>150</v>
      </c>
      <c r="C156" s="2">
        <v>20878</v>
      </c>
      <c r="D156" s="2" t="s">
        <v>500</v>
      </c>
      <c r="E156" s="1" t="s">
        <v>253</v>
      </c>
      <c r="F156" s="95" t="s">
        <v>110</v>
      </c>
      <c r="G156" s="103"/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0</v>
      </c>
      <c r="R156" s="86"/>
      <c r="S156" s="86"/>
      <c r="T156" s="82">
        <f t="shared" si="7"/>
        <v>0</v>
      </c>
      <c r="U156" s="99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0</v>
      </c>
    </row>
    <row r="157" spans="1:34">
      <c r="A157" s="5" t="s">
        <v>43</v>
      </c>
      <c r="B157" s="11">
        <v>151</v>
      </c>
      <c r="C157" s="2">
        <v>20808</v>
      </c>
      <c r="D157" s="2" t="s">
        <v>435</v>
      </c>
      <c r="E157" s="1" t="s">
        <v>198</v>
      </c>
      <c r="F157" s="95" t="s">
        <v>110</v>
      </c>
      <c r="G157" s="103"/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/>
      <c r="S157" s="86"/>
      <c r="T157" s="82">
        <f t="shared" si="7"/>
        <v>0</v>
      </c>
      <c r="U157" s="99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>
      <c r="A158" s="5" t="s">
        <v>43</v>
      </c>
      <c r="B158" s="11">
        <v>152</v>
      </c>
      <c r="C158" s="2">
        <v>21018</v>
      </c>
      <c r="D158" s="2" t="s">
        <v>638</v>
      </c>
      <c r="E158" s="1" t="s">
        <v>366</v>
      </c>
      <c r="F158" s="95" t="s">
        <v>109</v>
      </c>
      <c r="G158" s="103"/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0</v>
      </c>
      <c r="R158" s="86"/>
      <c r="S158" s="86"/>
      <c r="T158" s="82">
        <f t="shared" si="7"/>
        <v>0</v>
      </c>
      <c r="U158" s="99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0</v>
      </c>
    </row>
    <row r="159" spans="1:34">
      <c r="A159" s="5" t="s">
        <v>43</v>
      </c>
      <c r="B159" s="11">
        <v>153</v>
      </c>
      <c r="C159" s="2">
        <v>21020</v>
      </c>
      <c r="D159" s="2" t="s">
        <v>640</v>
      </c>
      <c r="E159" s="1" t="s">
        <v>368</v>
      </c>
      <c r="F159" s="95" t="s">
        <v>110</v>
      </c>
      <c r="G159" s="103"/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/>
      <c r="S159" s="86"/>
      <c r="T159" s="82">
        <f t="shared" si="7"/>
        <v>0</v>
      </c>
      <c r="U159" s="99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>
      <c r="A160" s="5" t="s">
        <v>43</v>
      </c>
      <c r="B160" s="11">
        <v>154</v>
      </c>
      <c r="C160" s="2">
        <v>21057</v>
      </c>
      <c r="D160" s="2" t="s">
        <v>674</v>
      </c>
      <c r="E160" s="1" t="s">
        <v>398</v>
      </c>
      <c r="F160" s="95" t="s">
        <v>109</v>
      </c>
      <c r="G160" s="103"/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0</v>
      </c>
      <c r="R160" s="86"/>
      <c r="S160" s="86"/>
      <c r="T160" s="82">
        <f t="shared" si="7"/>
        <v>0</v>
      </c>
      <c r="U160" s="99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>
      <c r="A161" s="5" t="s">
        <v>43</v>
      </c>
      <c r="B161" s="11">
        <v>155</v>
      </c>
      <c r="C161" s="2">
        <v>21021</v>
      </c>
      <c r="D161" s="2" t="s">
        <v>641</v>
      </c>
      <c r="E161" s="1" t="s">
        <v>369</v>
      </c>
      <c r="F161" s="95" t="s">
        <v>109</v>
      </c>
      <c r="G161" s="103"/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0</v>
      </c>
      <c r="R161" s="86"/>
      <c r="S161" s="86"/>
      <c r="T161" s="82">
        <f t="shared" si="7"/>
        <v>0</v>
      </c>
      <c r="U161" s="99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0</v>
      </c>
    </row>
    <row r="162" spans="1:34">
      <c r="A162" s="5" t="s">
        <v>43</v>
      </c>
      <c r="B162" s="11">
        <v>149</v>
      </c>
      <c r="C162" s="2">
        <v>20992</v>
      </c>
      <c r="D162" s="2" t="s">
        <v>613</v>
      </c>
      <c r="E162" s="1" t="s">
        <v>1026</v>
      </c>
      <c r="F162" s="95" t="s">
        <v>110</v>
      </c>
      <c r="G162" s="103"/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0</v>
      </c>
      <c r="R162" s="86"/>
      <c r="S162" s="86"/>
      <c r="T162" s="82">
        <f t="shared" si="7"/>
        <v>0</v>
      </c>
      <c r="U162" s="99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0</v>
      </c>
    </row>
    <row r="163" spans="1:34">
      <c r="A163" s="5" t="s">
        <v>43</v>
      </c>
      <c r="B163" s="11">
        <v>156</v>
      </c>
      <c r="C163" s="2">
        <v>21067</v>
      </c>
      <c r="D163" s="1" t="s">
        <v>684</v>
      </c>
      <c r="E163" s="1" t="s">
        <v>1027</v>
      </c>
      <c r="F163" s="95" t="s">
        <v>109</v>
      </c>
      <c r="G163" s="103"/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86"/>
      <c r="S163" s="86"/>
      <c r="T163" s="82">
        <f t="shared" si="7"/>
        <v>0</v>
      </c>
      <c r="U163" s="99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>
      <c r="A164" s="5" t="s">
        <v>43</v>
      </c>
      <c r="B164" s="11">
        <v>157</v>
      </c>
      <c r="C164" s="2"/>
      <c r="D164" s="1"/>
      <c r="E164" s="1"/>
      <c r="F164" s="95"/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>
      <c r="A165" s="5" t="s">
        <v>43</v>
      </c>
      <c r="B165" s="11">
        <v>158</v>
      </c>
      <c r="C165" s="2"/>
      <c r="D165" s="1"/>
      <c r="E165" s="1"/>
      <c r="F165" s="95"/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>
      <c r="A166" s="5" t="s">
        <v>43</v>
      </c>
      <c r="B166" s="11">
        <v>159</v>
      </c>
      <c r="C166" s="2"/>
      <c r="D166" s="1"/>
      <c r="E166" s="1"/>
      <c r="F166" s="95"/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>
      <c r="A167" s="5" t="s">
        <v>43</v>
      </c>
      <c r="B167" s="11">
        <v>160</v>
      </c>
      <c r="C167" s="2"/>
      <c r="D167" s="1"/>
      <c r="E167" s="1"/>
      <c r="F167" s="95"/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>
      <c r="A168" s="5" t="s">
        <v>44</v>
      </c>
      <c r="B168" s="11">
        <v>161</v>
      </c>
      <c r="C168" s="2">
        <v>20960</v>
      </c>
      <c r="D168" s="2" t="s">
        <v>581</v>
      </c>
      <c r="E168" s="1" t="s">
        <v>320</v>
      </c>
      <c r="F168" s="95" t="s">
        <v>109</v>
      </c>
      <c r="G168" s="86" t="s">
        <v>1990</v>
      </c>
      <c r="H168" s="224">
        <v>70</v>
      </c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70</v>
      </c>
      <c r="R168" s="225">
        <v>55</v>
      </c>
      <c r="S168" s="86"/>
      <c r="T168" s="82">
        <f t="shared" si="7"/>
        <v>49</v>
      </c>
      <c r="U168" s="226" t="s">
        <v>1990</v>
      </c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>
      <c r="A169" s="5" t="s">
        <v>44</v>
      </c>
      <c r="B169" s="11">
        <v>162</v>
      </c>
      <c r="C169" s="2">
        <v>20854</v>
      </c>
      <c r="D169" s="2" t="s">
        <v>476</v>
      </c>
      <c r="E169" s="1" t="s">
        <v>232</v>
      </c>
      <c r="F169" s="95" t="s">
        <v>109</v>
      </c>
      <c r="G169" s="86">
        <v>90</v>
      </c>
      <c r="H169" s="224">
        <v>60</v>
      </c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75</v>
      </c>
      <c r="R169" s="225">
        <v>57.5</v>
      </c>
      <c r="S169" s="86"/>
      <c r="T169" s="82">
        <f t="shared" si="7"/>
        <v>52</v>
      </c>
      <c r="U169" s="226">
        <v>85</v>
      </c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85</v>
      </c>
    </row>
    <row r="170" spans="1:34">
      <c r="A170" s="5" t="s">
        <v>44</v>
      </c>
      <c r="B170" s="11">
        <v>163</v>
      </c>
      <c r="C170" s="2">
        <v>20894</v>
      </c>
      <c r="D170" s="2" t="s">
        <v>516</v>
      </c>
      <c r="E170" s="1" t="s">
        <v>266</v>
      </c>
      <c r="F170" s="95" t="s">
        <v>110</v>
      </c>
      <c r="G170" s="220">
        <v>80</v>
      </c>
      <c r="H170" s="224">
        <v>45</v>
      </c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62.5</v>
      </c>
      <c r="R170" s="225">
        <v>47.5</v>
      </c>
      <c r="S170" s="86"/>
      <c r="T170" s="82">
        <f t="shared" si="7"/>
        <v>43</v>
      </c>
      <c r="U170" s="226">
        <v>87</v>
      </c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87</v>
      </c>
    </row>
    <row r="171" spans="1:34">
      <c r="A171" s="5" t="s">
        <v>44</v>
      </c>
      <c r="B171" s="11">
        <v>164</v>
      </c>
      <c r="C171" s="2">
        <v>20999</v>
      </c>
      <c r="D171" s="2" t="s">
        <v>620</v>
      </c>
      <c r="E171" s="1" t="s">
        <v>351</v>
      </c>
      <c r="F171" s="95" t="s">
        <v>109</v>
      </c>
      <c r="G171" s="220">
        <v>95</v>
      </c>
      <c r="H171" s="224">
        <v>100</v>
      </c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97.5</v>
      </c>
      <c r="R171" s="225">
        <v>90</v>
      </c>
      <c r="S171" s="86"/>
      <c r="T171" s="82">
        <f t="shared" si="7"/>
        <v>71</v>
      </c>
      <c r="U171" s="226">
        <v>90</v>
      </c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90</v>
      </c>
    </row>
    <row r="172" spans="1:34">
      <c r="A172" s="5" t="s">
        <v>44</v>
      </c>
      <c r="B172" s="11">
        <v>165</v>
      </c>
      <c r="C172" s="2">
        <v>21034</v>
      </c>
      <c r="D172" s="2" t="s">
        <v>653</v>
      </c>
      <c r="E172" s="1" t="s">
        <v>379</v>
      </c>
      <c r="F172" s="95" t="s">
        <v>110</v>
      </c>
      <c r="G172" s="86">
        <v>70</v>
      </c>
      <c r="H172" s="224">
        <v>55</v>
      </c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62.5</v>
      </c>
      <c r="R172" s="225">
        <v>70</v>
      </c>
      <c r="S172" s="86"/>
      <c r="T172" s="82">
        <f t="shared" si="7"/>
        <v>49</v>
      </c>
      <c r="U172" s="226">
        <v>90</v>
      </c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90</v>
      </c>
    </row>
    <row r="173" spans="1:34">
      <c r="A173" s="5" t="s">
        <v>44</v>
      </c>
      <c r="B173" s="11">
        <v>166</v>
      </c>
      <c r="C173" s="2">
        <v>21035</v>
      </c>
      <c r="D173" s="2" t="s">
        <v>654</v>
      </c>
      <c r="E173" s="1" t="s">
        <v>380</v>
      </c>
      <c r="F173" s="95" t="s">
        <v>110</v>
      </c>
      <c r="G173" s="220">
        <v>95</v>
      </c>
      <c r="H173" s="224">
        <v>80</v>
      </c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87.5</v>
      </c>
      <c r="R173" s="225">
        <v>67.5</v>
      </c>
      <c r="S173" s="86"/>
      <c r="T173" s="82">
        <f t="shared" si="7"/>
        <v>61</v>
      </c>
      <c r="U173" s="226">
        <v>88</v>
      </c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88</v>
      </c>
    </row>
    <row r="174" spans="1:34">
      <c r="A174" s="5" t="s">
        <v>44</v>
      </c>
      <c r="B174" s="11">
        <v>167</v>
      </c>
      <c r="C174" s="2">
        <v>21036</v>
      </c>
      <c r="D174" s="2" t="s">
        <v>655</v>
      </c>
      <c r="E174" s="1" t="s">
        <v>381</v>
      </c>
      <c r="F174" s="95" t="s">
        <v>110</v>
      </c>
      <c r="G174" s="86">
        <v>95</v>
      </c>
      <c r="H174" s="224">
        <v>85</v>
      </c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90</v>
      </c>
      <c r="R174" s="225">
        <v>77.5</v>
      </c>
      <c r="S174" s="86"/>
      <c r="T174" s="82">
        <f t="shared" si="7"/>
        <v>64</v>
      </c>
      <c r="U174" s="226">
        <v>87</v>
      </c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87</v>
      </c>
    </row>
    <row r="175" spans="1:34">
      <c r="A175" s="5" t="s">
        <v>44</v>
      </c>
      <c r="B175" s="11">
        <v>168</v>
      </c>
      <c r="C175" s="2">
        <v>20784</v>
      </c>
      <c r="D175" s="2" t="s">
        <v>412</v>
      </c>
      <c r="E175" s="1" t="s">
        <v>996</v>
      </c>
      <c r="F175" s="95" t="s">
        <v>109</v>
      </c>
      <c r="G175" s="86">
        <v>70</v>
      </c>
      <c r="H175" s="224" t="s">
        <v>1990</v>
      </c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70</v>
      </c>
      <c r="R175" s="225">
        <v>25</v>
      </c>
      <c r="S175" s="86"/>
      <c r="T175" s="82">
        <f t="shared" si="7"/>
        <v>41</v>
      </c>
      <c r="U175" s="226">
        <v>83</v>
      </c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83</v>
      </c>
    </row>
    <row r="176" spans="1:34">
      <c r="A176" s="5" t="s">
        <v>44</v>
      </c>
      <c r="B176" s="11">
        <v>169</v>
      </c>
      <c r="C176" s="2">
        <v>20930</v>
      </c>
      <c r="D176" s="2" t="s">
        <v>552</v>
      </c>
      <c r="E176" s="1" t="s">
        <v>297</v>
      </c>
      <c r="F176" s="95" t="s">
        <v>110</v>
      </c>
      <c r="G176" s="86">
        <v>60</v>
      </c>
      <c r="H176" s="224">
        <v>40</v>
      </c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50</v>
      </c>
      <c r="R176" s="225">
        <v>62.5</v>
      </c>
      <c r="S176" s="86"/>
      <c r="T176" s="82">
        <f t="shared" si="7"/>
        <v>41</v>
      </c>
      <c r="U176" s="226">
        <v>85</v>
      </c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85</v>
      </c>
    </row>
    <row r="177" spans="1:34">
      <c r="A177" s="5" t="s">
        <v>44</v>
      </c>
      <c r="B177" s="11">
        <v>170</v>
      </c>
      <c r="C177" s="2">
        <v>20821</v>
      </c>
      <c r="D177" s="2" t="s">
        <v>447</v>
      </c>
      <c r="E177" s="1" t="s">
        <v>207</v>
      </c>
      <c r="F177" s="95" t="s">
        <v>110</v>
      </c>
      <c r="G177" s="220">
        <v>90</v>
      </c>
      <c r="H177" s="224">
        <v>75</v>
      </c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82.5</v>
      </c>
      <c r="R177" s="225">
        <v>72.5</v>
      </c>
      <c r="S177" s="86"/>
      <c r="T177" s="82">
        <f t="shared" si="7"/>
        <v>59</v>
      </c>
      <c r="U177" s="226">
        <v>83</v>
      </c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83</v>
      </c>
    </row>
    <row r="178" spans="1:34">
      <c r="A178" s="5" t="s">
        <v>44</v>
      </c>
      <c r="B178" s="11">
        <v>171</v>
      </c>
      <c r="C178" s="2">
        <v>20964</v>
      </c>
      <c r="D178" s="2" t="s">
        <v>585</v>
      </c>
      <c r="E178" s="1" t="s">
        <v>324</v>
      </c>
      <c r="F178" s="95" t="s">
        <v>110</v>
      </c>
      <c r="G178" s="220">
        <v>100</v>
      </c>
      <c r="H178" s="224">
        <v>70</v>
      </c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85</v>
      </c>
      <c r="R178" s="225">
        <v>90</v>
      </c>
      <c r="S178" s="86"/>
      <c r="T178" s="82">
        <f t="shared" si="7"/>
        <v>65</v>
      </c>
      <c r="U178" s="226">
        <v>87</v>
      </c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87</v>
      </c>
    </row>
    <row r="179" spans="1:34">
      <c r="A179" s="5" t="s">
        <v>44</v>
      </c>
      <c r="B179" s="11">
        <v>172</v>
      </c>
      <c r="C179" s="2">
        <v>20859</v>
      </c>
      <c r="D179" s="2" t="s">
        <v>481</v>
      </c>
      <c r="E179" s="1" t="s">
        <v>236</v>
      </c>
      <c r="F179" s="95" t="s">
        <v>110</v>
      </c>
      <c r="G179" s="220">
        <v>75</v>
      </c>
      <c r="H179" s="224">
        <v>50</v>
      </c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62.5</v>
      </c>
      <c r="R179" s="225">
        <v>72.5</v>
      </c>
      <c r="S179" s="86"/>
      <c r="T179" s="82">
        <f t="shared" si="7"/>
        <v>49</v>
      </c>
      <c r="U179" s="226">
        <v>90</v>
      </c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90</v>
      </c>
    </row>
    <row r="180" spans="1:34">
      <c r="A180" s="5" t="s">
        <v>44</v>
      </c>
      <c r="B180" s="11">
        <v>173</v>
      </c>
      <c r="C180" s="2">
        <v>21001</v>
      </c>
      <c r="D180" s="2" t="s">
        <v>622</v>
      </c>
      <c r="E180" s="1" t="s">
        <v>353</v>
      </c>
      <c r="F180" s="95" t="s">
        <v>110</v>
      </c>
      <c r="G180" s="86">
        <v>100</v>
      </c>
      <c r="H180" s="224">
        <v>95</v>
      </c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97.5</v>
      </c>
      <c r="R180" s="225">
        <v>90</v>
      </c>
      <c r="S180" s="86"/>
      <c r="T180" s="82">
        <f t="shared" si="7"/>
        <v>71</v>
      </c>
      <c r="U180" s="226">
        <v>86</v>
      </c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86</v>
      </c>
    </row>
    <row r="181" spans="1:34">
      <c r="A181" s="5" t="s">
        <v>44</v>
      </c>
      <c r="B181" s="11">
        <v>174</v>
      </c>
      <c r="C181" s="2">
        <v>21397</v>
      </c>
      <c r="D181" s="2" t="s">
        <v>1385</v>
      </c>
      <c r="E181" s="1" t="s">
        <v>1002</v>
      </c>
      <c r="F181" s="95" t="s">
        <v>109</v>
      </c>
      <c r="G181" s="220">
        <v>95</v>
      </c>
      <c r="H181" s="224">
        <v>65</v>
      </c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80</v>
      </c>
      <c r="R181" s="225">
        <v>75</v>
      </c>
      <c r="S181" s="86"/>
      <c r="T181" s="82">
        <f t="shared" si="7"/>
        <v>59</v>
      </c>
      <c r="U181" s="226" t="s">
        <v>1990</v>
      </c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>
      <c r="A182" s="5" t="s">
        <v>44</v>
      </c>
      <c r="B182" s="11">
        <v>175</v>
      </c>
      <c r="C182" s="2">
        <v>20905</v>
      </c>
      <c r="D182" s="2" t="s">
        <v>527</v>
      </c>
      <c r="E182" s="1" t="s">
        <v>1009</v>
      </c>
      <c r="F182" s="95" t="s">
        <v>109</v>
      </c>
      <c r="G182" s="220">
        <v>100</v>
      </c>
      <c r="H182" s="224">
        <v>80</v>
      </c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90</v>
      </c>
      <c r="R182" s="225">
        <v>87.5</v>
      </c>
      <c r="S182" s="86"/>
      <c r="T182" s="82">
        <f t="shared" si="7"/>
        <v>67</v>
      </c>
      <c r="U182" s="226" t="s">
        <v>1990</v>
      </c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>
      <c r="A183" s="5" t="s">
        <v>44</v>
      </c>
      <c r="B183" s="11">
        <v>176</v>
      </c>
      <c r="C183" s="2">
        <v>21044</v>
      </c>
      <c r="D183" s="2" t="s">
        <v>661</v>
      </c>
      <c r="E183" s="1" t="s">
        <v>385</v>
      </c>
      <c r="F183" s="95" t="s">
        <v>110</v>
      </c>
      <c r="G183" s="220">
        <v>90</v>
      </c>
      <c r="H183" s="224">
        <v>90</v>
      </c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90</v>
      </c>
      <c r="R183" s="225">
        <v>80</v>
      </c>
      <c r="S183" s="86"/>
      <c r="T183" s="82">
        <f t="shared" si="7"/>
        <v>65</v>
      </c>
      <c r="U183" s="226">
        <v>90</v>
      </c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90</v>
      </c>
    </row>
    <row r="184" spans="1:34">
      <c r="A184" s="5" t="s">
        <v>44</v>
      </c>
      <c r="B184" s="11">
        <v>177</v>
      </c>
      <c r="C184" s="2">
        <v>20974</v>
      </c>
      <c r="D184" s="2" t="s">
        <v>595</v>
      </c>
      <c r="E184" s="1" t="s">
        <v>330</v>
      </c>
      <c r="F184" s="95" t="s">
        <v>110</v>
      </c>
      <c r="G184" s="220" t="s">
        <v>1990</v>
      </c>
      <c r="H184" s="224">
        <v>65</v>
      </c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65</v>
      </c>
      <c r="R184" s="225">
        <v>75</v>
      </c>
      <c r="S184" s="86"/>
      <c r="T184" s="82">
        <f t="shared" si="7"/>
        <v>51</v>
      </c>
      <c r="U184" s="226">
        <v>85</v>
      </c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85</v>
      </c>
    </row>
    <row r="185" spans="1:34">
      <c r="A185" s="5" t="s">
        <v>44</v>
      </c>
      <c r="B185" s="11">
        <v>178</v>
      </c>
      <c r="C185" s="2">
        <v>20866</v>
      </c>
      <c r="D185" s="2" t="s">
        <v>488</v>
      </c>
      <c r="E185" s="1" t="s">
        <v>241</v>
      </c>
      <c r="F185" s="95" t="s">
        <v>110</v>
      </c>
      <c r="G185" s="220">
        <v>85</v>
      </c>
      <c r="H185" s="224">
        <v>75</v>
      </c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80</v>
      </c>
      <c r="R185" s="225">
        <v>72.5</v>
      </c>
      <c r="S185" s="86"/>
      <c r="T185" s="82">
        <f t="shared" si="7"/>
        <v>58</v>
      </c>
      <c r="U185" s="226">
        <v>87</v>
      </c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87</v>
      </c>
    </row>
    <row r="186" spans="1:34">
      <c r="A186" s="5" t="s">
        <v>44</v>
      </c>
      <c r="B186" s="11">
        <v>179</v>
      </c>
      <c r="C186" s="2">
        <v>20941</v>
      </c>
      <c r="D186" s="2" t="s">
        <v>563</v>
      </c>
      <c r="E186" s="1" t="s">
        <v>990</v>
      </c>
      <c r="F186" s="95" t="s">
        <v>109</v>
      </c>
      <c r="G186" s="220">
        <v>95</v>
      </c>
      <c r="H186" s="224">
        <v>90</v>
      </c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92.5</v>
      </c>
      <c r="R186" s="225">
        <v>70</v>
      </c>
      <c r="S186" s="86"/>
      <c r="T186" s="82">
        <f t="shared" si="7"/>
        <v>64</v>
      </c>
      <c r="U186" s="226" t="s">
        <v>1990</v>
      </c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>
      <c r="A187" s="5" t="s">
        <v>44</v>
      </c>
      <c r="B187" s="11">
        <v>180</v>
      </c>
      <c r="C187" s="2">
        <v>21046</v>
      </c>
      <c r="D187" s="2" t="s">
        <v>663</v>
      </c>
      <c r="E187" s="1" t="s">
        <v>387</v>
      </c>
      <c r="F187" s="95" t="s">
        <v>109</v>
      </c>
      <c r="G187" s="220">
        <v>100</v>
      </c>
      <c r="H187" s="224">
        <v>40</v>
      </c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70</v>
      </c>
      <c r="R187" s="225">
        <v>65</v>
      </c>
      <c r="S187" s="86"/>
      <c r="T187" s="82">
        <f t="shared" si="7"/>
        <v>51</v>
      </c>
      <c r="U187" s="226">
        <v>90</v>
      </c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90</v>
      </c>
    </row>
    <row r="188" spans="1:34">
      <c r="A188" s="5" t="s">
        <v>44</v>
      </c>
      <c r="B188" s="11">
        <v>181</v>
      </c>
      <c r="C188" s="2">
        <v>20838</v>
      </c>
      <c r="D188" s="2" t="s">
        <v>462</v>
      </c>
      <c r="E188" s="1" t="s">
        <v>220</v>
      </c>
      <c r="F188" s="95" t="s">
        <v>109</v>
      </c>
      <c r="G188" s="220">
        <v>40</v>
      </c>
      <c r="H188" s="224">
        <v>85</v>
      </c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62.5</v>
      </c>
      <c r="R188" s="225">
        <v>75</v>
      </c>
      <c r="S188" s="86"/>
      <c r="T188" s="82">
        <f t="shared" si="7"/>
        <v>50</v>
      </c>
      <c r="U188" s="226" t="s">
        <v>1990</v>
      </c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>
      <c r="A189" s="5" t="s">
        <v>44</v>
      </c>
      <c r="B189" s="11">
        <v>182</v>
      </c>
      <c r="C189" s="2">
        <v>20946</v>
      </c>
      <c r="D189" s="2" t="s">
        <v>567</v>
      </c>
      <c r="E189" s="1" t="s">
        <v>997</v>
      </c>
      <c r="F189" s="95" t="s">
        <v>109</v>
      </c>
      <c r="G189" s="220">
        <v>100</v>
      </c>
      <c r="H189" s="224">
        <v>90</v>
      </c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95</v>
      </c>
      <c r="R189" s="225">
        <v>90</v>
      </c>
      <c r="S189" s="86"/>
      <c r="T189" s="82">
        <f t="shared" si="7"/>
        <v>70</v>
      </c>
      <c r="U189" s="226">
        <v>88</v>
      </c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88</v>
      </c>
    </row>
    <row r="190" spans="1:34">
      <c r="A190" s="5" t="s">
        <v>44</v>
      </c>
      <c r="B190" s="11">
        <v>183</v>
      </c>
      <c r="C190" s="2">
        <v>20908</v>
      </c>
      <c r="D190" s="2" t="s">
        <v>530</v>
      </c>
      <c r="E190" s="1" t="s">
        <v>277</v>
      </c>
      <c r="F190" s="95" t="s">
        <v>109</v>
      </c>
      <c r="G190" s="220">
        <v>35</v>
      </c>
      <c r="H190" s="224" t="s">
        <v>1990</v>
      </c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35</v>
      </c>
      <c r="R190" s="225">
        <v>22.5</v>
      </c>
      <c r="S190" s="86"/>
      <c r="T190" s="82">
        <f t="shared" si="7"/>
        <v>23</v>
      </c>
      <c r="U190" s="226" t="s">
        <v>1990</v>
      </c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>
      <c r="A191" s="5" t="s">
        <v>44</v>
      </c>
      <c r="B191" s="11">
        <v>184</v>
      </c>
      <c r="C191" s="2">
        <v>20871</v>
      </c>
      <c r="D191" s="2" t="s">
        <v>493</v>
      </c>
      <c r="E191" s="1" t="s">
        <v>246</v>
      </c>
      <c r="F191" s="95" t="s">
        <v>109</v>
      </c>
      <c r="G191" s="220">
        <v>90</v>
      </c>
      <c r="H191" s="224">
        <v>50</v>
      </c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70</v>
      </c>
      <c r="R191" s="225">
        <v>62.5</v>
      </c>
      <c r="S191" s="86"/>
      <c r="T191" s="82">
        <f t="shared" si="7"/>
        <v>51</v>
      </c>
      <c r="U191" s="226">
        <v>83</v>
      </c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83</v>
      </c>
    </row>
    <row r="192" spans="1:34">
      <c r="A192" s="5" t="s">
        <v>44</v>
      </c>
      <c r="B192" s="11">
        <v>185</v>
      </c>
      <c r="C192" s="2">
        <v>20802</v>
      </c>
      <c r="D192" s="2" t="s">
        <v>429</v>
      </c>
      <c r="E192" s="1" t="s">
        <v>194</v>
      </c>
      <c r="F192" s="95" t="s">
        <v>109</v>
      </c>
      <c r="G192" s="220">
        <v>100</v>
      </c>
      <c r="H192" s="224">
        <v>90</v>
      </c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95</v>
      </c>
      <c r="R192" s="225">
        <v>82.5</v>
      </c>
      <c r="S192" s="86"/>
      <c r="T192" s="82">
        <f t="shared" si="7"/>
        <v>68</v>
      </c>
      <c r="U192" s="226">
        <v>90</v>
      </c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90</v>
      </c>
    </row>
    <row r="193" spans="1:34">
      <c r="A193" s="5" t="s">
        <v>44</v>
      </c>
      <c r="B193" s="11">
        <v>186</v>
      </c>
      <c r="C193" s="2">
        <v>20844</v>
      </c>
      <c r="D193" s="2" t="s">
        <v>467</v>
      </c>
      <c r="E193" s="1" t="s">
        <v>225</v>
      </c>
      <c r="F193" s="95" t="s">
        <v>110</v>
      </c>
      <c r="G193" s="220">
        <v>25</v>
      </c>
      <c r="H193" s="224">
        <v>20</v>
      </c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22.5</v>
      </c>
      <c r="R193" s="225">
        <v>25</v>
      </c>
      <c r="S193" s="86"/>
      <c r="T193" s="82">
        <f t="shared" si="7"/>
        <v>18</v>
      </c>
      <c r="U193" s="226">
        <v>83</v>
      </c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83</v>
      </c>
    </row>
    <row r="194" spans="1:34">
      <c r="A194" s="5" t="s">
        <v>44</v>
      </c>
      <c r="B194" s="11">
        <v>187</v>
      </c>
      <c r="C194" s="2">
        <v>20803</v>
      </c>
      <c r="D194" s="2" t="s">
        <v>430</v>
      </c>
      <c r="E194" s="1" t="s">
        <v>991</v>
      </c>
      <c r="F194" s="95" t="s">
        <v>110</v>
      </c>
      <c r="G194" s="220">
        <v>100</v>
      </c>
      <c r="H194" s="224">
        <v>80</v>
      </c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90</v>
      </c>
      <c r="R194" s="225">
        <v>87.5</v>
      </c>
      <c r="S194" s="86"/>
      <c r="T194" s="82">
        <f t="shared" si="7"/>
        <v>67</v>
      </c>
      <c r="U194" s="226">
        <v>95</v>
      </c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95</v>
      </c>
    </row>
    <row r="195" spans="1:34">
      <c r="A195" s="5" t="s">
        <v>44</v>
      </c>
      <c r="B195" s="11">
        <v>188</v>
      </c>
      <c r="C195" s="2">
        <v>20911</v>
      </c>
      <c r="D195" s="2" t="s">
        <v>533</v>
      </c>
      <c r="E195" s="1" t="s">
        <v>279</v>
      </c>
      <c r="F195" s="95" t="s">
        <v>110</v>
      </c>
      <c r="G195" s="220">
        <v>100</v>
      </c>
      <c r="H195" s="224">
        <v>95</v>
      </c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97.5</v>
      </c>
      <c r="R195" s="225">
        <v>77.5</v>
      </c>
      <c r="S195" s="86"/>
      <c r="T195" s="82">
        <f t="shared" si="7"/>
        <v>68</v>
      </c>
      <c r="U195" s="226">
        <v>90</v>
      </c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90</v>
      </c>
    </row>
    <row r="196" spans="1:34">
      <c r="A196" s="5" t="s">
        <v>44</v>
      </c>
      <c r="B196" s="11">
        <v>189</v>
      </c>
      <c r="C196" s="2">
        <v>20981</v>
      </c>
      <c r="D196" s="2" t="s">
        <v>602</v>
      </c>
      <c r="E196" s="1" t="s">
        <v>337</v>
      </c>
      <c r="F196" s="95" t="s">
        <v>110</v>
      </c>
      <c r="G196" s="220">
        <v>95</v>
      </c>
      <c r="H196" s="224">
        <v>65</v>
      </c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80</v>
      </c>
      <c r="R196" s="225">
        <v>80</v>
      </c>
      <c r="S196" s="86"/>
      <c r="T196" s="82">
        <f t="shared" si="7"/>
        <v>60</v>
      </c>
      <c r="U196" s="226">
        <v>87</v>
      </c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87</v>
      </c>
    </row>
    <row r="197" spans="1:34">
      <c r="A197" s="5" t="s">
        <v>44</v>
      </c>
      <c r="B197" s="11">
        <v>190</v>
      </c>
      <c r="C197" s="2">
        <v>21014</v>
      </c>
      <c r="D197" s="2" t="s">
        <v>634</v>
      </c>
      <c r="E197" s="1" t="s">
        <v>362</v>
      </c>
      <c r="F197" s="95" t="s">
        <v>109</v>
      </c>
      <c r="G197" s="220">
        <v>95</v>
      </c>
      <c r="H197" s="224">
        <v>50</v>
      </c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72.5</v>
      </c>
      <c r="R197" s="225">
        <v>85</v>
      </c>
      <c r="S197" s="86"/>
      <c r="T197" s="82">
        <f t="shared" si="7"/>
        <v>58</v>
      </c>
      <c r="U197" s="226" t="s">
        <v>1990</v>
      </c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>
      <c r="A198" s="5" t="s">
        <v>44</v>
      </c>
      <c r="B198" s="11">
        <v>191</v>
      </c>
      <c r="C198" s="2">
        <v>21408</v>
      </c>
      <c r="D198" s="2" t="s">
        <v>1400</v>
      </c>
      <c r="E198" s="1" t="s">
        <v>1067</v>
      </c>
      <c r="F198" s="95" t="s">
        <v>110</v>
      </c>
      <c r="G198" s="220">
        <v>95</v>
      </c>
      <c r="H198" s="224">
        <v>85</v>
      </c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90</v>
      </c>
      <c r="R198" s="225">
        <v>60</v>
      </c>
      <c r="S198" s="86"/>
      <c r="T198" s="82">
        <f t="shared" si="7"/>
        <v>60</v>
      </c>
      <c r="U198" s="226">
        <v>85</v>
      </c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85</v>
      </c>
    </row>
    <row r="199" spans="1:34">
      <c r="A199" s="5" t="s">
        <v>44</v>
      </c>
      <c r="B199" s="11">
        <v>192</v>
      </c>
      <c r="C199" s="2">
        <v>20884</v>
      </c>
      <c r="D199" s="2" t="s">
        <v>506</v>
      </c>
      <c r="E199" s="1" t="s">
        <v>258</v>
      </c>
      <c r="F199" s="95" t="s">
        <v>110</v>
      </c>
      <c r="G199" s="220" t="s">
        <v>1990</v>
      </c>
      <c r="H199" s="224" t="s">
        <v>1990</v>
      </c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225">
        <v>77.5</v>
      </c>
      <c r="S199" s="86"/>
      <c r="T199" s="82">
        <f t="shared" si="7"/>
        <v>19</v>
      </c>
      <c r="U199" s="226">
        <v>87</v>
      </c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87</v>
      </c>
    </row>
    <row r="200" spans="1:34">
      <c r="A200" s="5" t="s">
        <v>44</v>
      </c>
      <c r="B200" s="11">
        <v>193</v>
      </c>
      <c r="C200" s="2">
        <v>21026</v>
      </c>
      <c r="D200" s="2" t="s">
        <v>646</v>
      </c>
      <c r="E200" s="1" t="s">
        <v>372</v>
      </c>
      <c r="F200" s="95" t="s">
        <v>110</v>
      </c>
      <c r="G200" s="220">
        <v>65</v>
      </c>
      <c r="H200" s="224">
        <v>20</v>
      </c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42.5</v>
      </c>
      <c r="R200" s="225">
        <v>47.5</v>
      </c>
      <c r="S200" s="86"/>
      <c r="T200" s="82">
        <f t="shared" si="7"/>
        <v>33</v>
      </c>
      <c r="U200" s="226" t="s">
        <v>1990</v>
      </c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>
      <c r="A201" s="5" t="s">
        <v>44</v>
      </c>
      <c r="B201" s="11">
        <v>194</v>
      </c>
      <c r="C201" s="2">
        <v>20920</v>
      </c>
      <c r="D201" s="2" t="s">
        <v>542</v>
      </c>
      <c r="E201" s="1" t="s">
        <v>287</v>
      </c>
      <c r="F201" s="95" t="s">
        <v>110</v>
      </c>
      <c r="G201" s="220">
        <v>95</v>
      </c>
      <c r="H201" s="224">
        <v>80</v>
      </c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87.5</v>
      </c>
      <c r="R201" s="225">
        <v>77.5</v>
      </c>
      <c r="S201" s="86"/>
      <c r="T201" s="82">
        <f t="shared" ref="T201:T264" si="10">ROUND((Q201*$L$2+R201*$L$3+S201*$L$4)/SUM($L$2:$L$4),0)</f>
        <v>63</v>
      </c>
      <c r="U201" s="226">
        <v>86</v>
      </c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86</v>
      </c>
    </row>
    <row r="202" spans="1:34">
      <c r="A202" s="5" t="s">
        <v>44</v>
      </c>
      <c r="B202" s="11">
        <v>195</v>
      </c>
      <c r="C202" s="2">
        <v>21028</v>
      </c>
      <c r="D202" s="2" t="s">
        <v>648</v>
      </c>
      <c r="E202" s="1" t="s">
        <v>374</v>
      </c>
      <c r="F202" s="95" t="s">
        <v>110</v>
      </c>
      <c r="G202" s="220">
        <v>55</v>
      </c>
      <c r="H202" s="224">
        <v>55</v>
      </c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55</v>
      </c>
      <c r="R202" s="225">
        <v>52.5</v>
      </c>
      <c r="S202" s="86"/>
      <c r="T202" s="82">
        <f t="shared" si="10"/>
        <v>41</v>
      </c>
      <c r="U202" s="226">
        <v>85</v>
      </c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85</v>
      </c>
    </row>
    <row r="203" spans="1:34">
      <c r="A203" s="5" t="s">
        <v>44</v>
      </c>
      <c r="B203" s="11">
        <v>196</v>
      </c>
      <c r="C203" s="2">
        <v>20994</v>
      </c>
      <c r="D203" s="1" t="s">
        <v>615</v>
      </c>
      <c r="E203" s="1" t="s">
        <v>347</v>
      </c>
      <c r="F203" s="95" t="s">
        <v>110</v>
      </c>
      <c r="G203" s="220">
        <v>100</v>
      </c>
      <c r="H203" s="224">
        <v>80</v>
      </c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90</v>
      </c>
      <c r="R203" s="225">
        <v>90</v>
      </c>
      <c r="S203" s="86"/>
      <c r="T203" s="82">
        <f t="shared" si="10"/>
        <v>68</v>
      </c>
      <c r="U203" s="226">
        <v>90</v>
      </c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90</v>
      </c>
    </row>
    <row r="204" spans="1:34">
      <c r="A204" s="5" t="s">
        <v>44</v>
      </c>
      <c r="B204" s="11">
        <v>197</v>
      </c>
      <c r="C204" s="2"/>
      <c r="D204" s="1"/>
      <c r="E204" s="1"/>
      <c r="F204" s="95"/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>
      <c r="A205" s="5" t="s">
        <v>44</v>
      </c>
      <c r="B205" s="11">
        <v>198</v>
      </c>
      <c r="C205" s="2"/>
      <c r="D205" s="1"/>
      <c r="E205" s="1"/>
      <c r="F205" s="95"/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>
      <c r="A206" s="5" t="s">
        <v>44</v>
      </c>
      <c r="B206" s="11">
        <v>199</v>
      </c>
      <c r="C206" s="2"/>
      <c r="D206" s="1"/>
      <c r="E206" s="1"/>
      <c r="F206" s="95"/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>
      <c r="A207" s="5" t="s">
        <v>44</v>
      </c>
      <c r="B207" s="11">
        <v>200</v>
      </c>
      <c r="C207" s="2"/>
      <c r="D207" s="1"/>
      <c r="E207" s="1"/>
      <c r="F207" s="95"/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>
      <c r="A208" s="5" t="s">
        <v>45</v>
      </c>
      <c r="B208" s="11">
        <v>201</v>
      </c>
      <c r="C208" s="2">
        <v>20996</v>
      </c>
      <c r="D208" s="2" t="s">
        <v>617</v>
      </c>
      <c r="E208" s="1" t="s">
        <v>349</v>
      </c>
      <c r="F208" s="95" t="s">
        <v>109</v>
      </c>
      <c r="G208" s="103"/>
      <c r="H208" s="86"/>
      <c r="I208" s="86">
        <v>100</v>
      </c>
      <c r="J208" s="224">
        <v>75</v>
      </c>
      <c r="K208" s="86"/>
      <c r="L208" s="86"/>
      <c r="M208" s="86"/>
      <c r="N208" s="86"/>
      <c r="O208" s="86"/>
      <c r="P208" s="86"/>
      <c r="Q208" s="68">
        <f t="shared" si="9"/>
        <v>87.5</v>
      </c>
      <c r="R208" s="225">
        <v>70</v>
      </c>
      <c r="S208" s="86"/>
      <c r="T208" s="82">
        <f t="shared" si="10"/>
        <v>61</v>
      </c>
      <c r="U208" s="86">
        <v>85</v>
      </c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85</v>
      </c>
    </row>
    <row r="209" spans="1:34">
      <c r="A209" s="5" t="s">
        <v>45</v>
      </c>
      <c r="B209" s="11">
        <v>202</v>
      </c>
      <c r="C209" s="2">
        <v>20997</v>
      </c>
      <c r="D209" s="2" t="s">
        <v>618</v>
      </c>
      <c r="E209" s="1" t="s">
        <v>987</v>
      </c>
      <c r="F209" s="95" t="s">
        <v>110</v>
      </c>
      <c r="G209" s="103"/>
      <c r="H209" s="86"/>
      <c r="I209" s="86">
        <v>100</v>
      </c>
      <c r="J209" s="224">
        <v>70</v>
      </c>
      <c r="K209" s="86"/>
      <c r="L209" s="86"/>
      <c r="M209" s="86"/>
      <c r="N209" s="86"/>
      <c r="O209" s="86"/>
      <c r="P209" s="86"/>
      <c r="Q209" s="68">
        <f t="shared" si="9"/>
        <v>85</v>
      </c>
      <c r="R209" s="225">
        <v>77.5</v>
      </c>
      <c r="S209" s="86"/>
      <c r="T209" s="82">
        <f t="shared" si="10"/>
        <v>62</v>
      </c>
      <c r="U209" s="86">
        <v>90</v>
      </c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90</v>
      </c>
    </row>
    <row r="210" spans="1:34">
      <c r="A210" s="5" t="s">
        <v>45</v>
      </c>
      <c r="B210" s="11">
        <v>203</v>
      </c>
      <c r="C210" s="2">
        <v>20891</v>
      </c>
      <c r="D210" s="2" t="s">
        <v>513</v>
      </c>
      <c r="E210" s="1" t="s">
        <v>263</v>
      </c>
      <c r="F210" s="95" t="s">
        <v>110</v>
      </c>
      <c r="G210" s="103"/>
      <c r="H210" s="86"/>
      <c r="I210" s="220">
        <v>95</v>
      </c>
      <c r="J210" s="224">
        <v>80</v>
      </c>
      <c r="K210" s="86"/>
      <c r="L210" s="86"/>
      <c r="M210" s="86"/>
      <c r="N210" s="86"/>
      <c r="O210" s="86"/>
      <c r="P210" s="86"/>
      <c r="Q210" s="68">
        <f t="shared" si="9"/>
        <v>87.5</v>
      </c>
      <c r="R210" s="225">
        <v>72.5</v>
      </c>
      <c r="S210" s="86"/>
      <c r="T210" s="82">
        <f t="shared" si="10"/>
        <v>62</v>
      </c>
      <c r="U210" s="220">
        <v>87</v>
      </c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87</v>
      </c>
    </row>
    <row r="211" spans="1:34">
      <c r="A211" s="5" t="s">
        <v>45</v>
      </c>
      <c r="B211" s="11">
        <v>204</v>
      </c>
      <c r="C211" s="2">
        <v>20892</v>
      </c>
      <c r="D211" s="2" t="s">
        <v>514</v>
      </c>
      <c r="E211" s="1" t="s">
        <v>264</v>
      </c>
      <c r="F211" s="95" t="s">
        <v>110</v>
      </c>
      <c r="G211" s="103"/>
      <c r="H211" s="86"/>
      <c r="I211" s="220">
        <v>95</v>
      </c>
      <c r="J211" s="224">
        <v>80</v>
      </c>
      <c r="K211" s="86"/>
      <c r="L211" s="86"/>
      <c r="M211" s="86"/>
      <c r="N211" s="86"/>
      <c r="O211" s="86"/>
      <c r="P211" s="86"/>
      <c r="Q211" s="68">
        <f t="shared" si="9"/>
        <v>87.5</v>
      </c>
      <c r="R211" s="225">
        <v>70</v>
      </c>
      <c r="S211" s="86"/>
      <c r="T211" s="82">
        <f t="shared" si="10"/>
        <v>61</v>
      </c>
      <c r="U211" s="220" t="s">
        <v>1990</v>
      </c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>
      <c r="A212" s="5" t="s">
        <v>45</v>
      </c>
      <c r="B212" s="11">
        <v>205</v>
      </c>
      <c r="C212" s="2">
        <v>20781</v>
      </c>
      <c r="D212" s="2" t="s">
        <v>410</v>
      </c>
      <c r="E212" s="1" t="s">
        <v>178</v>
      </c>
      <c r="F212" s="95" t="s">
        <v>109</v>
      </c>
      <c r="G212" s="103"/>
      <c r="H212" s="86"/>
      <c r="I212" s="86">
        <v>100</v>
      </c>
      <c r="J212" s="224">
        <v>80</v>
      </c>
      <c r="K212" s="86"/>
      <c r="L212" s="86"/>
      <c r="M212" s="86"/>
      <c r="N212" s="86"/>
      <c r="O212" s="86"/>
      <c r="P212" s="86"/>
      <c r="Q212" s="68">
        <f t="shared" si="9"/>
        <v>90</v>
      </c>
      <c r="R212" s="225">
        <v>82.5</v>
      </c>
      <c r="S212" s="86"/>
      <c r="T212" s="82">
        <f t="shared" si="10"/>
        <v>66</v>
      </c>
      <c r="U212" s="86">
        <v>85</v>
      </c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85</v>
      </c>
    </row>
    <row r="213" spans="1:34">
      <c r="A213" s="5" t="s">
        <v>45</v>
      </c>
      <c r="B213" s="11">
        <v>206</v>
      </c>
      <c r="C213" s="2">
        <v>20823</v>
      </c>
      <c r="D213" s="2" t="s">
        <v>448</v>
      </c>
      <c r="E213" s="1" t="s">
        <v>1015</v>
      </c>
      <c r="F213" s="95" t="s">
        <v>110</v>
      </c>
      <c r="G213" s="103"/>
      <c r="H213" s="86"/>
      <c r="I213" s="220">
        <v>90</v>
      </c>
      <c r="J213" s="224">
        <v>70</v>
      </c>
      <c r="K213" s="86"/>
      <c r="L213" s="86"/>
      <c r="M213" s="86"/>
      <c r="N213" s="86"/>
      <c r="O213" s="86"/>
      <c r="P213" s="86"/>
      <c r="Q213" s="68">
        <f t="shared" si="9"/>
        <v>80</v>
      </c>
      <c r="R213" s="225">
        <v>77.5</v>
      </c>
      <c r="S213" s="86"/>
      <c r="T213" s="82">
        <f t="shared" si="10"/>
        <v>59</v>
      </c>
      <c r="U213" s="220">
        <v>93</v>
      </c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93</v>
      </c>
    </row>
    <row r="214" spans="1:34">
      <c r="A214" s="5" t="s">
        <v>45</v>
      </c>
      <c r="B214" s="11">
        <v>207</v>
      </c>
      <c r="C214" s="2">
        <v>20902</v>
      </c>
      <c r="D214" s="2" t="s">
        <v>524</v>
      </c>
      <c r="E214" s="1" t="s">
        <v>273</v>
      </c>
      <c r="F214" s="95" t="s">
        <v>110</v>
      </c>
      <c r="G214" s="103"/>
      <c r="H214" s="86"/>
      <c r="I214" s="86">
        <v>85</v>
      </c>
      <c r="J214" s="224">
        <v>75</v>
      </c>
      <c r="K214" s="86"/>
      <c r="L214" s="86"/>
      <c r="M214" s="86"/>
      <c r="N214" s="86"/>
      <c r="O214" s="86"/>
      <c r="P214" s="86"/>
      <c r="Q214" s="68">
        <f t="shared" si="9"/>
        <v>80</v>
      </c>
      <c r="R214" s="225">
        <v>67.5</v>
      </c>
      <c r="S214" s="86"/>
      <c r="T214" s="82">
        <f t="shared" si="10"/>
        <v>57</v>
      </c>
      <c r="U214" s="86">
        <v>88</v>
      </c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88</v>
      </c>
    </row>
    <row r="215" spans="1:34">
      <c r="A215" s="5" t="s">
        <v>45</v>
      </c>
      <c r="B215" s="11">
        <v>208</v>
      </c>
      <c r="C215" s="2">
        <v>20824</v>
      </c>
      <c r="D215" s="2" t="s">
        <v>449</v>
      </c>
      <c r="E215" s="1" t="s">
        <v>208</v>
      </c>
      <c r="F215" s="95" t="s">
        <v>110</v>
      </c>
      <c r="G215" s="103"/>
      <c r="H215" s="86"/>
      <c r="I215" s="86">
        <v>80</v>
      </c>
      <c r="J215" s="224">
        <v>85</v>
      </c>
      <c r="K215" s="86"/>
      <c r="L215" s="86"/>
      <c r="M215" s="86"/>
      <c r="N215" s="86"/>
      <c r="O215" s="86"/>
      <c r="P215" s="86"/>
      <c r="Q215" s="68">
        <f t="shared" si="9"/>
        <v>82.5</v>
      </c>
      <c r="R215" s="225">
        <v>82.5</v>
      </c>
      <c r="S215" s="86"/>
      <c r="T215" s="82">
        <f t="shared" si="10"/>
        <v>62</v>
      </c>
      <c r="U215" s="86">
        <v>90</v>
      </c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90</v>
      </c>
    </row>
    <row r="216" spans="1:34">
      <c r="A216" s="5" t="s">
        <v>45</v>
      </c>
      <c r="B216" s="11">
        <v>209</v>
      </c>
      <c r="C216" s="2">
        <v>20792</v>
      </c>
      <c r="D216" s="2" t="s">
        <v>420</v>
      </c>
      <c r="E216" s="1" t="s">
        <v>186</v>
      </c>
      <c r="F216" s="95" t="s">
        <v>109</v>
      </c>
      <c r="G216" s="103"/>
      <c r="H216" s="86"/>
      <c r="I216" s="86" t="s">
        <v>1990</v>
      </c>
      <c r="J216" s="224" t="s">
        <v>1990</v>
      </c>
      <c r="K216" s="86"/>
      <c r="L216" s="86"/>
      <c r="M216" s="86"/>
      <c r="N216" s="86"/>
      <c r="O216" s="86"/>
      <c r="P216" s="86"/>
      <c r="Q216" s="68">
        <f t="shared" si="9"/>
        <v>0</v>
      </c>
      <c r="R216" s="225">
        <v>45</v>
      </c>
      <c r="S216" s="86"/>
      <c r="T216" s="82">
        <f t="shared" si="10"/>
        <v>11</v>
      </c>
      <c r="U216" s="86">
        <v>85</v>
      </c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85</v>
      </c>
    </row>
    <row r="217" spans="1:34">
      <c r="A217" s="5" t="s">
        <v>45</v>
      </c>
      <c r="B217" s="11">
        <v>210</v>
      </c>
      <c r="C217" s="2">
        <v>20827</v>
      </c>
      <c r="D217" s="2" t="s">
        <v>452</v>
      </c>
      <c r="E217" s="1" t="s">
        <v>211</v>
      </c>
      <c r="F217" s="95" t="s">
        <v>109</v>
      </c>
      <c r="G217" s="103"/>
      <c r="H217" s="86"/>
      <c r="I217" s="220">
        <v>90</v>
      </c>
      <c r="J217" s="224">
        <v>85</v>
      </c>
      <c r="K217" s="86"/>
      <c r="L217" s="86"/>
      <c r="M217" s="86"/>
      <c r="N217" s="86"/>
      <c r="O217" s="86"/>
      <c r="P217" s="86"/>
      <c r="Q217" s="68">
        <f t="shared" si="9"/>
        <v>87.5</v>
      </c>
      <c r="R217" s="225">
        <v>77.5</v>
      </c>
      <c r="S217" s="86"/>
      <c r="T217" s="82">
        <f t="shared" si="10"/>
        <v>63</v>
      </c>
      <c r="U217" s="220">
        <v>87</v>
      </c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87</v>
      </c>
    </row>
    <row r="218" spans="1:34">
      <c r="A218" s="5" t="s">
        <v>45</v>
      </c>
      <c r="B218" s="11">
        <v>211</v>
      </c>
      <c r="C218" s="2">
        <v>20970</v>
      </c>
      <c r="D218" s="2" t="s">
        <v>591</v>
      </c>
      <c r="E218" s="1" t="s">
        <v>327</v>
      </c>
      <c r="F218" s="95" t="s">
        <v>110</v>
      </c>
      <c r="G218" s="103"/>
      <c r="H218" s="86"/>
      <c r="I218" s="220">
        <v>85</v>
      </c>
      <c r="J218" s="224">
        <v>80</v>
      </c>
      <c r="K218" s="86"/>
      <c r="L218" s="86"/>
      <c r="M218" s="86"/>
      <c r="N218" s="86"/>
      <c r="O218" s="86"/>
      <c r="P218" s="86"/>
      <c r="Q218" s="68">
        <f t="shared" si="9"/>
        <v>82.5</v>
      </c>
      <c r="R218" s="225">
        <v>77.5</v>
      </c>
      <c r="S218" s="86"/>
      <c r="T218" s="82">
        <f t="shared" si="10"/>
        <v>61</v>
      </c>
      <c r="U218" s="220">
        <v>88</v>
      </c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88</v>
      </c>
    </row>
    <row r="219" spans="1:34">
      <c r="A219" s="5" t="s">
        <v>45</v>
      </c>
      <c r="B219" s="11">
        <v>212</v>
      </c>
      <c r="C219" s="2">
        <v>20937</v>
      </c>
      <c r="D219" s="2" t="s">
        <v>559</v>
      </c>
      <c r="E219" s="1" t="s">
        <v>302</v>
      </c>
      <c r="F219" s="95" t="s">
        <v>110</v>
      </c>
      <c r="G219" s="103"/>
      <c r="H219" s="86"/>
      <c r="I219" s="86">
        <v>70</v>
      </c>
      <c r="J219" s="224" t="s">
        <v>1990</v>
      </c>
      <c r="K219" s="86"/>
      <c r="L219" s="86"/>
      <c r="M219" s="86"/>
      <c r="N219" s="86"/>
      <c r="O219" s="86"/>
      <c r="P219" s="86"/>
      <c r="Q219" s="68">
        <f t="shared" si="9"/>
        <v>70</v>
      </c>
      <c r="R219" s="225">
        <v>65</v>
      </c>
      <c r="S219" s="86"/>
      <c r="T219" s="82">
        <f t="shared" si="10"/>
        <v>51</v>
      </c>
      <c r="U219" s="86">
        <v>83</v>
      </c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83</v>
      </c>
    </row>
    <row r="220" spans="1:34">
      <c r="A220" s="5" t="s">
        <v>45</v>
      </c>
      <c r="B220" s="11">
        <v>213</v>
      </c>
      <c r="C220" s="2">
        <v>20831</v>
      </c>
      <c r="D220" s="2" t="s">
        <v>455</v>
      </c>
      <c r="E220" s="1" t="s">
        <v>213</v>
      </c>
      <c r="F220" s="95" t="s">
        <v>109</v>
      </c>
      <c r="G220" s="103"/>
      <c r="H220" s="86"/>
      <c r="I220" s="220">
        <v>90</v>
      </c>
      <c r="J220" s="224">
        <v>85</v>
      </c>
      <c r="K220" s="86"/>
      <c r="L220" s="86"/>
      <c r="M220" s="86"/>
      <c r="N220" s="86"/>
      <c r="O220" s="86"/>
      <c r="P220" s="86"/>
      <c r="Q220" s="68">
        <f t="shared" si="9"/>
        <v>87.5</v>
      </c>
      <c r="R220" s="225">
        <v>80</v>
      </c>
      <c r="S220" s="86"/>
      <c r="T220" s="82">
        <f t="shared" si="10"/>
        <v>64</v>
      </c>
      <c r="U220" s="220">
        <v>87</v>
      </c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87</v>
      </c>
    </row>
    <row r="221" spans="1:34">
      <c r="A221" s="5" t="s">
        <v>45</v>
      </c>
      <c r="B221" s="11">
        <v>214</v>
      </c>
      <c r="C221" s="2">
        <v>20833</v>
      </c>
      <c r="D221" s="2" t="s">
        <v>457</v>
      </c>
      <c r="E221" s="1" t="s">
        <v>215</v>
      </c>
      <c r="F221" s="95" t="s">
        <v>110</v>
      </c>
      <c r="G221" s="103"/>
      <c r="H221" s="86"/>
      <c r="I221" s="220">
        <v>100</v>
      </c>
      <c r="J221" s="224">
        <v>70</v>
      </c>
      <c r="K221" s="86"/>
      <c r="L221" s="86"/>
      <c r="M221" s="86"/>
      <c r="N221" s="86"/>
      <c r="O221" s="86"/>
      <c r="P221" s="86"/>
      <c r="Q221" s="68">
        <f t="shared" si="9"/>
        <v>85</v>
      </c>
      <c r="R221" s="225">
        <v>67.5</v>
      </c>
      <c r="S221" s="86"/>
      <c r="T221" s="82">
        <f t="shared" si="10"/>
        <v>59</v>
      </c>
      <c r="U221" s="220">
        <v>90</v>
      </c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90</v>
      </c>
    </row>
    <row r="222" spans="1:34">
      <c r="A222" s="5" t="s">
        <v>45</v>
      </c>
      <c r="B222" s="11">
        <v>215</v>
      </c>
      <c r="C222" s="2">
        <v>20864</v>
      </c>
      <c r="D222" s="2" t="s">
        <v>486</v>
      </c>
      <c r="E222" s="1" t="s">
        <v>240</v>
      </c>
      <c r="F222" s="95" t="s">
        <v>110</v>
      </c>
      <c r="G222" s="103"/>
      <c r="H222" s="86"/>
      <c r="I222" s="220">
        <v>95</v>
      </c>
      <c r="J222" s="224">
        <v>75</v>
      </c>
      <c r="K222" s="86"/>
      <c r="L222" s="86"/>
      <c r="M222" s="86"/>
      <c r="N222" s="86"/>
      <c r="O222" s="86"/>
      <c r="P222" s="86"/>
      <c r="Q222" s="68">
        <f t="shared" si="9"/>
        <v>85</v>
      </c>
      <c r="R222" s="225">
        <v>75</v>
      </c>
      <c r="S222" s="86"/>
      <c r="T222" s="82">
        <f t="shared" si="10"/>
        <v>61</v>
      </c>
      <c r="U222" s="220">
        <v>86</v>
      </c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86</v>
      </c>
    </row>
    <row r="223" spans="1:34">
      <c r="A223" s="5" t="s">
        <v>45</v>
      </c>
      <c r="B223" s="11">
        <v>216</v>
      </c>
      <c r="C223" s="2">
        <v>20795</v>
      </c>
      <c r="D223" s="2" t="s">
        <v>422</v>
      </c>
      <c r="E223" s="1" t="s">
        <v>989</v>
      </c>
      <c r="F223" s="95" t="s">
        <v>110</v>
      </c>
      <c r="G223" s="103"/>
      <c r="H223" s="86"/>
      <c r="I223" s="220">
        <v>80</v>
      </c>
      <c r="J223" s="224">
        <v>35</v>
      </c>
      <c r="K223" s="86"/>
      <c r="L223" s="86"/>
      <c r="M223" s="86"/>
      <c r="N223" s="86"/>
      <c r="O223" s="86"/>
      <c r="P223" s="86"/>
      <c r="Q223" s="68">
        <f t="shared" si="9"/>
        <v>57.5</v>
      </c>
      <c r="R223" s="225">
        <v>75</v>
      </c>
      <c r="S223" s="86"/>
      <c r="T223" s="82">
        <f t="shared" si="10"/>
        <v>48</v>
      </c>
      <c r="U223" s="220">
        <v>86</v>
      </c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86</v>
      </c>
    </row>
    <row r="224" spans="1:34">
      <c r="A224" s="5" t="s">
        <v>45</v>
      </c>
      <c r="B224" s="11">
        <v>217</v>
      </c>
      <c r="C224" s="2">
        <v>20798</v>
      </c>
      <c r="D224" s="2" t="s">
        <v>425</v>
      </c>
      <c r="E224" s="1" t="s">
        <v>190</v>
      </c>
      <c r="F224" s="95" t="s">
        <v>109</v>
      </c>
      <c r="G224" s="103"/>
      <c r="H224" s="86"/>
      <c r="I224" s="220">
        <v>80</v>
      </c>
      <c r="J224" s="224">
        <v>35</v>
      </c>
      <c r="K224" s="86"/>
      <c r="L224" s="86"/>
      <c r="M224" s="86"/>
      <c r="N224" s="86"/>
      <c r="O224" s="86"/>
      <c r="P224" s="86"/>
      <c r="Q224" s="68">
        <f t="shared" si="9"/>
        <v>57.5</v>
      </c>
      <c r="R224" s="225">
        <v>52.5</v>
      </c>
      <c r="S224" s="86"/>
      <c r="T224" s="82">
        <f t="shared" si="10"/>
        <v>42</v>
      </c>
      <c r="U224" s="220">
        <v>85</v>
      </c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85</v>
      </c>
    </row>
    <row r="225" spans="1:34">
      <c r="A225" s="5" t="s">
        <v>45</v>
      </c>
      <c r="B225" s="11">
        <v>218</v>
      </c>
      <c r="C225" s="2">
        <v>20944</v>
      </c>
      <c r="D225" s="2" t="s">
        <v>565</v>
      </c>
      <c r="E225" s="1" t="s">
        <v>305</v>
      </c>
      <c r="F225" s="95" t="s">
        <v>109</v>
      </c>
      <c r="G225" s="103"/>
      <c r="H225" s="86"/>
      <c r="I225" s="220">
        <v>95</v>
      </c>
      <c r="J225" s="224">
        <v>85</v>
      </c>
      <c r="K225" s="86"/>
      <c r="L225" s="86"/>
      <c r="M225" s="86"/>
      <c r="N225" s="86"/>
      <c r="O225" s="86"/>
      <c r="P225" s="86"/>
      <c r="Q225" s="68">
        <f t="shared" si="9"/>
        <v>90</v>
      </c>
      <c r="R225" s="225">
        <v>80</v>
      </c>
      <c r="S225" s="86"/>
      <c r="T225" s="82">
        <f t="shared" si="10"/>
        <v>65</v>
      </c>
      <c r="U225" s="220">
        <v>90</v>
      </c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90</v>
      </c>
    </row>
    <row r="226" spans="1:34">
      <c r="A226" s="5" t="s">
        <v>45</v>
      </c>
      <c r="B226" s="11">
        <v>219</v>
      </c>
      <c r="C226" s="2">
        <v>21048</v>
      </c>
      <c r="D226" s="2" t="s">
        <v>665</v>
      </c>
      <c r="E226" s="1" t="s">
        <v>389</v>
      </c>
      <c r="F226" s="95" t="s">
        <v>109</v>
      </c>
      <c r="G226" s="103"/>
      <c r="H226" s="86"/>
      <c r="I226" s="220">
        <v>95</v>
      </c>
      <c r="J226" s="224">
        <v>75</v>
      </c>
      <c r="K226" s="86"/>
      <c r="L226" s="86"/>
      <c r="M226" s="86"/>
      <c r="N226" s="86"/>
      <c r="O226" s="86"/>
      <c r="P226" s="86"/>
      <c r="Q226" s="68">
        <f t="shared" si="9"/>
        <v>85</v>
      </c>
      <c r="R226" s="225">
        <v>55</v>
      </c>
      <c r="S226" s="86"/>
      <c r="T226" s="82">
        <f t="shared" si="10"/>
        <v>56</v>
      </c>
      <c r="U226" s="220">
        <v>85</v>
      </c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85</v>
      </c>
    </row>
    <row r="227" spans="1:34">
      <c r="A227" s="5" t="s">
        <v>45</v>
      </c>
      <c r="B227" s="11">
        <v>220</v>
      </c>
      <c r="C227" s="2">
        <v>21049</v>
      </c>
      <c r="D227" s="2" t="s">
        <v>666</v>
      </c>
      <c r="E227" s="1" t="s">
        <v>390</v>
      </c>
      <c r="F227" s="95" t="s">
        <v>109</v>
      </c>
      <c r="G227" s="103"/>
      <c r="H227" s="86"/>
      <c r="I227" s="220">
        <v>90</v>
      </c>
      <c r="J227" s="224">
        <v>75</v>
      </c>
      <c r="K227" s="86"/>
      <c r="L227" s="86"/>
      <c r="M227" s="86"/>
      <c r="N227" s="86"/>
      <c r="O227" s="86"/>
      <c r="P227" s="86"/>
      <c r="Q227" s="68">
        <f t="shared" si="9"/>
        <v>82.5</v>
      </c>
      <c r="R227" s="225">
        <v>65</v>
      </c>
      <c r="S227" s="86"/>
      <c r="T227" s="82">
        <f t="shared" si="10"/>
        <v>58</v>
      </c>
      <c r="U227" s="220">
        <v>88</v>
      </c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88</v>
      </c>
    </row>
    <row r="228" spans="1:34">
      <c r="A228" s="5" t="s">
        <v>45</v>
      </c>
      <c r="B228" s="11">
        <v>221</v>
      </c>
      <c r="C228" s="2">
        <v>20949</v>
      </c>
      <c r="D228" s="2" t="s">
        <v>570</v>
      </c>
      <c r="E228" s="1" t="s">
        <v>309</v>
      </c>
      <c r="F228" s="95" t="s">
        <v>110</v>
      </c>
      <c r="G228" s="103"/>
      <c r="H228" s="86"/>
      <c r="I228" s="220">
        <v>100</v>
      </c>
      <c r="J228" s="224">
        <v>80</v>
      </c>
      <c r="K228" s="86"/>
      <c r="L228" s="86"/>
      <c r="M228" s="86"/>
      <c r="N228" s="86"/>
      <c r="O228" s="86"/>
      <c r="P228" s="86"/>
      <c r="Q228" s="68">
        <f t="shared" si="9"/>
        <v>90</v>
      </c>
      <c r="R228" s="225">
        <v>67.5</v>
      </c>
      <c r="S228" s="86"/>
      <c r="T228" s="82">
        <f t="shared" si="10"/>
        <v>62</v>
      </c>
      <c r="U228" s="220">
        <v>90</v>
      </c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90</v>
      </c>
    </row>
    <row r="229" spans="1:34">
      <c r="A229" s="5" t="s">
        <v>45</v>
      </c>
      <c r="B229" s="11">
        <v>222</v>
      </c>
      <c r="C229" s="2">
        <v>21398</v>
      </c>
      <c r="D229" s="2" t="s">
        <v>1386</v>
      </c>
      <c r="E229" s="1" t="s">
        <v>1006</v>
      </c>
      <c r="F229" s="95" t="s">
        <v>110</v>
      </c>
      <c r="G229" s="103"/>
      <c r="H229" s="86"/>
      <c r="I229" s="220">
        <v>100</v>
      </c>
      <c r="J229" s="224">
        <v>80</v>
      </c>
      <c r="K229" s="86"/>
      <c r="L229" s="86"/>
      <c r="M229" s="86"/>
      <c r="N229" s="86"/>
      <c r="O229" s="86"/>
      <c r="P229" s="86"/>
      <c r="Q229" s="68">
        <f t="shared" si="9"/>
        <v>90</v>
      </c>
      <c r="R229" s="225">
        <v>87.5</v>
      </c>
      <c r="S229" s="86"/>
      <c r="T229" s="82">
        <f t="shared" si="10"/>
        <v>67</v>
      </c>
      <c r="U229" s="220">
        <v>90</v>
      </c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90</v>
      </c>
    </row>
    <row r="230" spans="1:34">
      <c r="A230" s="5" t="s">
        <v>45</v>
      </c>
      <c r="B230" s="11">
        <v>223</v>
      </c>
      <c r="C230" s="2">
        <v>20950</v>
      </c>
      <c r="D230" s="2" t="s">
        <v>571</v>
      </c>
      <c r="E230" s="1" t="s">
        <v>310</v>
      </c>
      <c r="F230" s="95" t="s">
        <v>110</v>
      </c>
      <c r="G230" s="103"/>
      <c r="H230" s="86"/>
      <c r="I230" s="220">
        <v>90</v>
      </c>
      <c r="J230" s="224">
        <v>70</v>
      </c>
      <c r="K230" s="86"/>
      <c r="L230" s="86"/>
      <c r="M230" s="86"/>
      <c r="N230" s="86"/>
      <c r="O230" s="86"/>
      <c r="P230" s="86"/>
      <c r="Q230" s="68">
        <f t="shared" si="9"/>
        <v>80</v>
      </c>
      <c r="R230" s="225">
        <v>62.5</v>
      </c>
      <c r="S230" s="86"/>
      <c r="T230" s="82">
        <f t="shared" si="10"/>
        <v>56</v>
      </c>
      <c r="U230" s="220">
        <v>86</v>
      </c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86</v>
      </c>
    </row>
    <row r="231" spans="1:34">
      <c r="A231" s="5" t="s">
        <v>45</v>
      </c>
      <c r="B231" s="11">
        <v>224</v>
      </c>
      <c r="C231" s="2">
        <v>20912</v>
      </c>
      <c r="D231" s="2" t="s">
        <v>534</v>
      </c>
      <c r="E231" s="1" t="s">
        <v>280</v>
      </c>
      <c r="F231" s="95" t="s">
        <v>110</v>
      </c>
      <c r="G231" s="103"/>
      <c r="H231" s="86"/>
      <c r="I231" s="220">
        <v>100</v>
      </c>
      <c r="J231" s="224">
        <v>65</v>
      </c>
      <c r="K231" s="86"/>
      <c r="L231" s="86"/>
      <c r="M231" s="86"/>
      <c r="N231" s="86"/>
      <c r="O231" s="86"/>
      <c r="P231" s="86"/>
      <c r="Q231" s="68">
        <f t="shared" si="9"/>
        <v>82.5</v>
      </c>
      <c r="R231" s="225">
        <v>72.5</v>
      </c>
      <c r="S231" s="86"/>
      <c r="T231" s="82">
        <f t="shared" si="10"/>
        <v>59</v>
      </c>
      <c r="U231" s="220">
        <v>87</v>
      </c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87</v>
      </c>
    </row>
    <row r="232" spans="1:34">
      <c r="A232" s="5" t="s">
        <v>45</v>
      </c>
      <c r="B232" s="11">
        <v>225</v>
      </c>
      <c r="C232" s="2">
        <v>20806</v>
      </c>
      <c r="D232" s="2" t="s">
        <v>433</v>
      </c>
      <c r="E232" s="1" t="s">
        <v>196</v>
      </c>
      <c r="F232" s="95" t="s">
        <v>110</v>
      </c>
      <c r="G232" s="103"/>
      <c r="H232" s="86"/>
      <c r="I232" s="220" t="s">
        <v>1990</v>
      </c>
      <c r="J232" s="224" t="s">
        <v>1990</v>
      </c>
      <c r="K232" s="86"/>
      <c r="L232" s="86"/>
      <c r="M232" s="86"/>
      <c r="N232" s="86"/>
      <c r="O232" s="86"/>
      <c r="P232" s="86"/>
      <c r="Q232" s="68">
        <f t="shared" si="9"/>
        <v>0</v>
      </c>
      <c r="R232" s="225">
        <v>30</v>
      </c>
      <c r="S232" s="86"/>
      <c r="T232" s="82">
        <f t="shared" si="10"/>
        <v>8</v>
      </c>
      <c r="U232" s="220" t="s">
        <v>1990</v>
      </c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>
      <c r="A233" s="5" t="s">
        <v>45</v>
      </c>
      <c r="B233" s="11">
        <v>226</v>
      </c>
      <c r="C233" s="2">
        <v>20811</v>
      </c>
      <c r="D233" s="2" t="s">
        <v>437</v>
      </c>
      <c r="E233" s="1" t="s">
        <v>993</v>
      </c>
      <c r="F233" s="95" t="s">
        <v>109</v>
      </c>
      <c r="G233" s="103"/>
      <c r="H233" s="86"/>
      <c r="I233" s="220">
        <v>95</v>
      </c>
      <c r="J233" s="224">
        <v>90</v>
      </c>
      <c r="K233" s="86"/>
      <c r="L233" s="86"/>
      <c r="M233" s="86"/>
      <c r="N233" s="86"/>
      <c r="O233" s="86"/>
      <c r="P233" s="86"/>
      <c r="Q233" s="68">
        <f t="shared" si="9"/>
        <v>92.5</v>
      </c>
      <c r="R233" s="225">
        <v>82.5</v>
      </c>
      <c r="S233" s="86"/>
      <c r="T233" s="82">
        <f t="shared" si="10"/>
        <v>67</v>
      </c>
      <c r="U233" s="220">
        <v>90</v>
      </c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90</v>
      </c>
    </row>
    <row r="234" spans="1:34">
      <c r="A234" s="5" t="s">
        <v>45</v>
      </c>
      <c r="B234" s="11">
        <v>227</v>
      </c>
      <c r="C234" s="2">
        <v>20985</v>
      </c>
      <c r="D234" s="2" t="s">
        <v>606</v>
      </c>
      <c r="E234" s="1" t="s">
        <v>341</v>
      </c>
      <c r="F234" s="95" t="s">
        <v>110</v>
      </c>
      <c r="G234" s="103"/>
      <c r="H234" s="86"/>
      <c r="I234" s="220">
        <v>95</v>
      </c>
      <c r="J234" s="224">
        <v>90</v>
      </c>
      <c r="K234" s="86"/>
      <c r="L234" s="86"/>
      <c r="M234" s="86"/>
      <c r="N234" s="86"/>
      <c r="O234" s="86"/>
      <c r="P234" s="86"/>
      <c r="Q234" s="68">
        <f t="shared" si="9"/>
        <v>92.5</v>
      </c>
      <c r="R234" s="225">
        <v>72.5</v>
      </c>
      <c r="S234" s="86"/>
      <c r="T234" s="82">
        <f t="shared" si="10"/>
        <v>64</v>
      </c>
      <c r="U234" s="220">
        <v>90</v>
      </c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90</v>
      </c>
    </row>
    <row r="235" spans="1:34">
      <c r="A235" s="5" t="s">
        <v>45</v>
      </c>
      <c r="B235" s="11">
        <v>228</v>
      </c>
      <c r="C235" s="2">
        <v>20883</v>
      </c>
      <c r="D235" s="2" t="s">
        <v>505</v>
      </c>
      <c r="E235" s="1" t="s">
        <v>257</v>
      </c>
      <c r="F235" s="95" t="s">
        <v>109</v>
      </c>
      <c r="G235" s="103"/>
      <c r="H235" s="86"/>
      <c r="I235" s="220">
        <v>40</v>
      </c>
      <c r="J235" s="224">
        <v>20</v>
      </c>
      <c r="K235" s="86"/>
      <c r="L235" s="86"/>
      <c r="M235" s="86"/>
      <c r="N235" s="86"/>
      <c r="O235" s="86"/>
      <c r="P235" s="86"/>
      <c r="Q235" s="68">
        <f t="shared" si="9"/>
        <v>30</v>
      </c>
      <c r="R235" s="225">
        <v>40</v>
      </c>
      <c r="S235" s="86"/>
      <c r="T235" s="82">
        <f t="shared" si="10"/>
        <v>25</v>
      </c>
      <c r="U235" s="220">
        <v>87</v>
      </c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87</v>
      </c>
    </row>
    <row r="236" spans="1:34">
      <c r="A236" s="5" t="s">
        <v>45</v>
      </c>
      <c r="B236" s="11">
        <v>229</v>
      </c>
      <c r="C236" s="2">
        <v>20986</v>
      </c>
      <c r="D236" s="2" t="s">
        <v>607</v>
      </c>
      <c r="E236" s="1" t="s">
        <v>998</v>
      </c>
      <c r="F236" s="95" t="s">
        <v>109</v>
      </c>
      <c r="G236" s="103"/>
      <c r="H236" s="86"/>
      <c r="I236" s="220">
        <v>90</v>
      </c>
      <c r="J236" s="224">
        <v>75</v>
      </c>
      <c r="K236" s="86"/>
      <c r="L236" s="86"/>
      <c r="M236" s="86"/>
      <c r="N236" s="86"/>
      <c r="O236" s="86"/>
      <c r="P236" s="86"/>
      <c r="Q236" s="68">
        <f t="shared" si="9"/>
        <v>82.5</v>
      </c>
      <c r="R236" s="225">
        <v>82.5</v>
      </c>
      <c r="S236" s="86"/>
      <c r="T236" s="82">
        <f t="shared" si="10"/>
        <v>62</v>
      </c>
      <c r="U236" s="220">
        <v>88</v>
      </c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88</v>
      </c>
    </row>
    <row r="237" spans="1:34">
      <c r="A237" s="5" t="s">
        <v>45</v>
      </c>
      <c r="B237" s="11">
        <v>230</v>
      </c>
      <c r="C237" s="2">
        <v>21399</v>
      </c>
      <c r="D237" s="2" t="s">
        <v>1387</v>
      </c>
      <c r="E237" s="1" t="s">
        <v>1014</v>
      </c>
      <c r="F237" s="95" t="s">
        <v>110</v>
      </c>
      <c r="G237" s="103"/>
      <c r="H237" s="86"/>
      <c r="I237" s="220">
        <v>95</v>
      </c>
      <c r="J237" s="224">
        <v>95</v>
      </c>
      <c r="K237" s="86"/>
      <c r="L237" s="86"/>
      <c r="M237" s="86"/>
      <c r="N237" s="86"/>
      <c r="O237" s="86"/>
      <c r="P237" s="86"/>
      <c r="Q237" s="68">
        <f t="shared" si="9"/>
        <v>95</v>
      </c>
      <c r="R237" s="225">
        <v>75</v>
      </c>
      <c r="S237" s="86"/>
      <c r="T237" s="82">
        <f t="shared" si="10"/>
        <v>66</v>
      </c>
      <c r="U237" s="220">
        <v>86</v>
      </c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86</v>
      </c>
    </row>
    <row r="238" spans="1:34">
      <c r="A238" s="5" t="s">
        <v>45</v>
      </c>
      <c r="B238" s="11">
        <v>231</v>
      </c>
      <c r="C238" s="2">
        <v>21058</v>
      </c>
      <c r="D238" s="2" t="s">
        <v>675</v>
      </c>
      <c r="E238" s="1" t="s">
        <v>399</v>
      </c>
      <c r="F238" s="95" t="s">
        <v>110</v>
      </c>
      <c r="G238" s="103"/>
      <c r="H238" s="86"/>
      <c r="I238" s="220">
        <v>100</v>
      </c>
      <c r="J238" s="224">
        <v>80</v>
      </c>
      <c r="K238" s="86"/>
      <c r="L238" s="86"/>
      <c r="M238" s="86"/>
      <c r="N238" s="86"/>
      <c r="O238" s="86"/>
      <c r="P238" s="86"/>
      <c r="Q238" s="68">
        <f t="shared" si="9"/>
        <v>90</v>
      </c>
      <c r="R238" s="225">
        <v>82.5</v>
      </c>
      <c r="S238" s="86"/>
      <c r="T238" s="82">
        <f t="shared" si="10"/>
        <v>66</v>
      </c>
      <c r="U238" s="220">
        <v>85</v>
      </c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85</v>
      </c>
    </row>
    <row r="239" spans="1:34">
      <c r="A239" s="5" t="s">
        <v>45</v>
      </c>
      <c r="B239" s="11">
        <v>232</v>
      </c>
      <c r="C239" s="2">
        <v>21029</v>
      </c>
      <c r="D239" s="2" t="s">
        <v>649</v>
      </c>
      <c r="E239" s="1" t="s">
        <v>375</v>
      </c>
      <c r="F239" s="95" t="s">
        <v>110</v>
      </c>
      <c r="G239" s="103"/>
      <c r="H239" s="86"/>
      <c r="I239" s="220">
        <v>90</v>
      </c>
      <c r="J239" s="224">
        <v>70</v>
      </c>
      <c r="K239" s="86"/>
      <c r="L239" s="86"/>
      <c r="M239" s="86"/>
      <c r="N239" s="86"/>
      <c r="O239" s="86"/>
      <c r="P239" s="86"/>
      <c r="Q239" s="68">
        <f t="shared" si="9"/>
        <v>80</v>
      </c>
      <c r="R239" s="225">
        <v>67.5</v>
      </c>
      <c r="S239" s="86"/>
      <c r="T239" s="82">
        <f t="shared" si="10"/>
        <v>57</v>
      </c>
      <c r="U239" s="220">
        <v>87</v>
      </c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87</v>
      </c>
    </row>
    <row r="240" spans="1:34">
      <c r="A240" s="5" t="s">
        <v>45</v>
      </c>
      <c r="B240" s="11">
        <v>233</v>
      </c>
      <c r="C240" s="2">
        <v>20815</v>
      </c>
      <c r="D240" s="2" t="s">
        <v>441</v>
      </c>
      <c r="E240" s="1" t="s">
        <v>202</v>
      </c>
      <c r="F240" s="95" t="s">
        <v>109</v>
      </c>
      <c r="G240" s="103"/>
      <c r="H240" s="86"/>
      <c r="I240" s="220" t="s">
        <v>1990</v>
      </c>
      <c r="J240" s="224">
        <v>60</v>
      </c>
      <c r="K240" s="86"/>
      <c r="L240" s="86"/>
      <c r="M240" s="86"/>
      <c r="N240" s="86"/>
      <c r="O240" s="86"/>
      <c r="P240" s="86"/>
      <c r="Q240" s="68">
        <f t="shared" si="9"/>
        <v>60</v>
      </c>
      <c r="R240" s="225">
        <v>70</v>
      </c>
      <c r="S240" s="86"/>
      <c r="T240" s="82">
        <f t="shared" si="10"/>
        <v>48</v>
      </c>
      <c r="U240" s="220">
        <v>85</v>
      </c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85</v>
      </c>
    </row>
    <row r="241" spans="1:34">
      <c r="A241" s="5" t="s">
        <v>45</v>
      </c>
      <c r="B241" s="11">
        <v>234</v>
      </c>
      <c r="C241" s="2">
        <v>20850</v>
      </c>
      <c r="D241" s="2" t="s">
        <v>473</v>
      </c>
      <c r="E241" s="1" t="s">
        <v>229</v>
      </c>
      <c r="F241" s="95" t="s">
        <v>110</v>
      </c>
      <c r="G241" s="103"/>
      <c r="H241" s="86"/>
      <c r="I241" s="220">
        <v>100</v>
      </c>
      <c r="J241" s="224">
        <v>85</v>
      </c>
      <c r="K241" s="86"/>
      <c r="L241" s="86"/>
      <c r="M241" s="86"/>
      <c r="N241" s="86"/>
      <c r="O241" s="86"/>
      <c r="P241" s="86"/>
      <c r="Q241" s="68">
        <f t="shared" si="9"/>
        <v>92.5</v>
      </c>
      <c r="R241" s="225">
        <v>82.5</v>
      </c>
      <c r="S241" s="86"/>
      <c r="T241" s="82">
        <f t="shared" si="10"/>
        <v>67</v>
      </c>
      <c r="U241" s="220">
        <v>88</v>
      </c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88</v>
      </c>
    </row>
    <row r="242" spans="1:34">
      <c r="A242" s="5" t="s">
        <v>45</v>
      </c>
      <c r="B242" s="11">
        <v>235</v>
      </c>
      <c r="C242" s="2">
        <v>21066</v>
      </c>
      <c r="D242" s="2" t="s">
        <v>683</v>
      </c>
      <c r="E242" s="1" t="s">
        <v>407</v>
      </c>
      <c r="F242" s="95" t="s">
        <v>110</v>
      </c>
      <c r="G242" s="103"/>
      <c r="H242" s="86"/>
      <c r="I242" s="220">
        <v>85</v>
      </c>
      <c r="J242" s="224">
        <v>90</v>
      </c>
      <c r="K242" s="86"/>
      <c r="L242" s="86"/>
      <c r="M242" s="86"/>
      <c r="N242" s="86"/>
      <c r="O242" s="86"/>
      <c r="P242" s="86"/>
      <c r="Q242" s="68">
        <f t="shared" si="9"/>
        <v>87.5</v>
      </c>
      <c r="R242" s="225">
        <v>80</v>
      </c>
      <c r="S242" s="86"/>
      <c r="T242" s="82">
        <f t="shared" si="10"/>
        <v>64</v>
      </c>
      <c r="U242" s="220">
        <v>90</v>
      </c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90</v>
      </c>
    </row>
    <row r="243" spans="1:34">
      <c r="A243" s="5" t="s">
        <v>45</v>
      </c>
      <c r="B243" s="11">
        <v>236</v>
      </c>
      <c r="C243" s="2"/>
      <c r="D243" s="1"/>
      <c r="E243" s="1"/>
      <c r="F243" s="95"/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>
      <c r="A244" s="5" t="s">
        <v>45</v>
      </c>
      <c r="B244" s="11">
        <v>237</v>
      </c>
      <c r="C244" s="2"/>
      <c r="D244" s="1"/>
      <c r="E244" s="1"/>
      <c r="F244" s="95"/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>
      <c r="A245" s="5" t="s">
        <v>45</v>
      </c>
      <c r="B245" s="11">
        <v>238</v>
      </c>
      <c r="C245" s="2"/>
      <c r="D245" s="1"/>
      <c r="E245" s="1"/>
      <c r="F245" s="95"/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>
      <c r="A246" s="5" t="s">
        <v>45</v>
      </c>
      <c r="B246" s="11">
        <v>239</v>
      </c>
      <c r="C246" s="2"/>
      <c r="D246" s="1"/>
      <c r="E246" s="1"/>
      <c r="F246" s="95"/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>
      <c r="A247" s="5" t="s">
        <v>45</v>
      </c>
      <c r="B247" s="11">
        <v>240</v>
      </c>
      <c r="C247" s="2"/>
      <c r="D247" s="1"/>
      <c r="E247" s="1"/>
      <c r="F247" s="95"/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>
      <c r="A248" s="5" t="s">
        <v>46</v>
      </c>
      <c r="B248" s="11">
        <v>241</v>
      </c>
      <c r="C248" s="2">
        <v>20889</v>
      </c>
      <c r="D248" s="2" t="s">
        <v>511</v>
      </c>
      <c r="E248" s="1" t="s">
        <v>262</v>
      </c>
      <c r="F248" s="95" t="s">
        <v>109</v>
      </c>
      <c r="G248" s="86">
        <v>95</v>
      </c>
      <c r="H248" s="224">
        <v>70</v>
      </c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82.5</v>
      </c>
      <c r="R248" s="225">
        <v>72.5</v>
      </c>
      <c r="S248" s="86"/>
      <c r="T248" s="82">
        <f t="shared" si="10"/>
        <v>59</v>
      </c>
      <c r="U248" s="86">
        <v>85</v>
      </c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85</v>
      </c>
    </row>
    <row r="249" spans="1:34">
      <c r="A249" s="5" t="s">
        <v>46</v>
      </c>
      <c r="B249" s="11">
        <v>242</v>
      </c>
      <c r="C249" s="2">
        <v>20890</v>
      </c>
      <c r="D249" s="2" t="s">
        <v>512</v>
      </c>
      <c r="E249" s="1" t="s">
        <v>1007</v>
      </c>
      <c r="F249" s="95" t="s">
        <v>109</v>
      </c>
      <c r="G249" s="86">
        <v>85</v>
      </c>
      <c r="H249" s="224">
        <v>85</v>
      </c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85</v>
      </c>
      <c r="R249" s="225">
        <v>82.5</v>
      </c>
      <c r="S249" s="86"/>
      <c r="T249" s="82">
        <f t="shared" si="10"/>
        <v>63</v>
      </c>
      <c r="U249" s="86">
        <v>87</v>
      </c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87</v>
      </c>
    </row>
    <row r="250" spans="1:34">
      <c r="A250" s="5" t="s">
        <v>46</v>
      </c>
      <c r="B250" s="11">
        <v>243</v>
      </c>
      <c r="C250" s="2">
        <v>20893</v>
      </c>
      <c r="D250" s="2" t="s">
        <v>515</v>
      </c>
      <c r="E250" s="1" t="s">
        <v>265</v>
      </c>
      <c r="F250" s="95" t="s">
        <v>110</v>
      </c>
      <c r="G250" s="220">
        <v>100</v>
      </c>
      <c r="H250" s="224">
        <v>65</v>
      </c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82.5</v>
      </c>
      <c r="R250" s="225">
        <v>72.5</v>
      </c>
      <c r="S250" s="86"/>
      <c r="T250" s="82">
        <f t="shared" si="10"/>
        <v>59</v>
      </c>
      <c r="U250" s="220">
        <v>84</v>
      </c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84</v>
      </c>
    </row>
    <row r="251" spans="1:34">
      <c r="A251" s="5" t="s">
        <v>46</v>
      </c>
      <c r="B251" s="11">
        <v>244</v>
      </c>
      <c r="C251" s="2">
        <v>20926</v>
      </c>
      <c r="D251" s="2" t="s">
        <v>548</v>
      </c>
      <c r="E251" s="1" t="s">
        <v>293</v>
      </c>
      <c r="F251" s="95" t="s">
        <v>109</v>
      </c>
      <c r="G251" s="220">
        <v>85</v>
      </c>
      <c r="H251" s="224" t="s">
        <v>1990</v>
      </c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85</v>
      </c>
      <c r="R251" s="225">
        <v>52.5</v>
      </c>
      <c r="S251" s="86"/>
      <c r="T251" s="82">
        <f t="shared" si="10"/>
        <v>56</v>
      </c>
      <c r="U251" s="220">
        <v>85</v>
      </c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85</v>
      </c>
    </row>
    <row r="252" spans="1:34">
      <c r="A252" s="5" t="s">
        <v>46</v>
      </c>
      <c r="B252" s="11">
        <v>245</v>
      </c>
      <c r="C252" s="2">
        <v>20899</v>
      </c>
      <c r="D252" s="2" t="s">
        <v>521</v>
      </c>
      <c r="E252" s="1" t="s">
        <v>271</v>
      </c>
      <c r="F252" s="95" t="s">
        <v>110</v>
      </c>
      <c r="G252" s="86">
        <v>100</v>
      </c>
      <c r="H252" s="224">
        <v>55</v>
      </c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77.5</v>
      </c>
      <c r="R252" s="225">
        <v>57.5</v>
      </c>
      <c r="S252" s="86"/>
      <c r="T252" s="82">
        <f t="shared" si="10"/>
        <v>53</v>
      </c>
      <c r="U252" s="86">
        <v>85</v>
      </c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85</v>
      </c>
    </row>
    <row r="253" spans="1:34">
      <c r="A253" s="5" t="s">
        <v>46</v>
      </c>
      <c r="B253" s="11">
        <v>246</v>
      </c>
      <c r="C253" s="2">
        <v>20857</v>
      </c>
      <c r="D253" s="2" t="s">
        <v>479</v>
      </c>
      <c r="E253" s="1" t="s">
        <v>234</v>
      </c>
      <c r="F253" s="95" t="s">
        <v>110</v>
      </c>
      <c r="G253" s="86">
        <v>95</v>
      </c>
      <c r="H253" s="224">
        <v>85</v>
      </c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90</v>
      </c>
      <c r="R253" s="225">
        <v>82.5</v>
      </c>
      <c r="S253" s="86"/>
      <c r="T253" s="82">
        <f t="shared" si="10"/>
        <v>66</v>
      </c>
      <c r="U253" s="86">
        <v>87</v>
      </c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87</v>
      </c>
    </row>
    <row r="254" spans="1:34">
      <c r="A254" s="5" t="s">
        <v>46</v>
      </c>
      <c r="B254" s="11">
        <v>247</v>
      </c>
      <c r="C254" s="2">
        <v>20928</v>
      </c>
      <c r="D254" s="2" t="s">
        <v>550</v>
      </c>
      <c r="E254" s="1" t="s">
        <v>295</v>
      </c>
      <c r="F254" s="95" t="s">
        <v>110</v>
      </c>
      <c r="G254" s="86">
        <v>100</v>
      </c>
      <c r="H254" s="224">
        <v>75</v>
      </c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87.5</v>
      </c>
      <c r="R254" s="225">
        <v>85</v>
      </c>
      <c r="S254" s="86"/>
      <c r="T254" s="82">
        <f t="shared" si="10"/>
        <v>65</v>
      </c>
      <c r="U254" s="86">
        <v>92</v>
      </c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92</v>
      </c>
    </row>
    <row r="255" spans="1:34">
      <c r="A255" s="5" t="s">
        <v>46</v>
      </c>
      <c r="B255" s="11">
        <v>248</v>
      </c>
      <c r="C255" s="2">
        <v>20787</v>
      </c>
      <c r="D255" s="2" t="s">
        <v>415</v>
      </c>
      <c r="E255" s="1" t="s">
        <v>182</v>
      </c>
      <c r="F255" s="95" t="s">
        <v>109</v>
      </c>
      <c r="G255" s="86">
        <v>95</v>
      </c>
      <c r="H255" s="224">
        <v>70</v>
      </c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82.5</v>
      </c>
      <c r="R255" s="225">
        <v>60</v>
      </c>
      <c r="S255" s="86"/>
      <c r="T255" s="82">
        <f t="shared" si="10"/>
        <v>56</v>
      </c>
      <c r="U255" s="86">
        <v>85</v>
      </c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85</v>
      </c>
    </row>
    <row r="256" spans="1:34">
      <c r="A256" s="5" t="s">
        <v>46</v>
      </c>
      <c r="B256" s="11">
        <v>249</v>
      </c>
      <c r="C256" s="2">
        <v>20788</v>
      </c>
      <c r="D256" s="2" t="s">
        <v>416</v>
      </c>
      <c r="E256" s="1" t="s">
        <v>183</v>
      </c>
      <c r="F256" s="95" t="s">
        <v>110</v>
      </c>
      <c r="G256" s="220" t="s">
        <v>1990</v>
      </c>
      <c r="H256" s="224">
        <v>60</v>
      </c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60</v>
      </c>
      <c r="R256" s="225">
        <v>45</v>
      </c>
      <c r="S256" s="86"/>
      <c r="T256" s="82">
        <f t="shared" si="10"/>
        <v>41</v>
      </c>
      <c r="U256" s="220">
        <v>84</v>
      </c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84</v>
      </c>
    </row>
    <row r="257" spans="1:34">
      <c r="A257" s="5" t="s">
        <v>46</v>
      </c>
      <c r="B257" s="11">
        <v>250</v>
      </c>
      <c r="C257" s="2">
        <v>20791</v>
      </c>
      <c r="D257" s="2" t="s">
        <v>419</v>
      </c>
      <c r="E257" s="1" t="s">
        <v>185</v>
      </c>
      <c r="F257" s="95" t="s">
        <v>110</v>
      </c>
      <c r="G257" s="220">
        <v>100</v>
      </c>
      <c r="H257" s="224">
        <v>25</v>
      </c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62.5</v>
      </c>
      <c r="R257" s="225">
        <v>75</v>
      </c>
      <c r="S257" s="86"/>
      <c r="T257" s="82">
        <f t="shared" si="10"/>
        <v>50</v>
      </c>
      <c r="U257" s="220">
        <v>84</v>
      </c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84</v>
      </c>
    </row>
    <row r="258" spans="1:34">
      <c r="A258" s="5" t="s">
        <v>46</v>
      </c>
      <c r="B258" s="11">
        <v>251</v>
      </c>
      <c r="C258" s="2">
        <v>21396</v>
      </c>
      <c r="D258" s="2" t="s">
        <v>1384</v>
      </c>
      <c r="E258" s="1" t="s">
        <v>994</v>
      </c>
      <c r="F258" s="95" t="s">
        <v>109</v>
      </c>
      <c r="G258" s="220">
        <v>100</v>
      </c>
      <c r="H258" s="224">
        <v>75</v>
      </c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87.5</v>
      </c>
      <c r="R258" s="225">
        <v>72.5</v>
      </c>
      <c r="S258" s="86"/>
      <c r="T258" s="82">
        <f t="shared" si="10"/>
        <v>62</v>
      </c>
      <c r="U258" s="220">
        <v>90</v>
      </c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90</v>
      </c>
    </row>
    <row r="259" spans="1:34">
      <c r="A259" s="5" t="s">
        <v>46</v>
      </c>
      <c r="B259" s="11">
        <v>252</v>
      </c>
      <c r="C259" s="2">
        <v>20971</v>
      </c>
      <c r="D259" s="2" t="s">
        <v>592</v>
      </c>
      <c r="E259" s="1" t="s">
        <v>328</v>
      </c>
      <c r="F259" s="95" t="s">
        <v>110</v>
      </c>
      <c r="G259" s="86">
        <v>95</v>
      </c>
      <c r="H259" s="224">
        <v>75</v>
      </c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85</v>
      </c>
      <c r="R259" s="225">
        <v>65</v>
      </c>
      <c r="S259" s="86"/>
      <c r="T259" s="82">
        <f t="shared" si="10"/>
        <v>59</v>
      </c>
      <c r="U259" s="86">
        <v>84</v>
      </c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84</v>
      </c>
    </row>
    <row r="260" spans="1:34">
      <c r="A260" s="5" t="s">
        <v>46</v>
      </c>
      <c r="B260" s="11">
        <v>253</v>
      </c>
      <c r="C260" s="2">
        <v>20834</v>
      </c>
      <c r="D260" s="2" t="s">
        <v>458</v>
      </c>
      <c r="E260" s="1" t="s">
        <v>216</v>
      </c>
      <c r="F260" s="95" t="s">
        <v>110</v>
      </c>
      <c r="G260" s="220" t="s">
        <v>1990</v>
      </c>
      <c r="H260" s="224">
        <v>85</v>
      </c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85</v>
      </c>
      <c r="R260" s="225">
        <v>77.5</v>
      </c>
      <c r="S260" s="86"/>
      <c r="T260" s="82">
        <f t="shared" si="10"/>
        <v>62</v>
      </c>
      <c r="U260" s="220">
        <v>92</v>
      </c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92</v>
      </c>
    </row>
    <row r="261" spans="1:34">
      <c r="A261" s="5" t="s">
        <v>46</v>
      </c>
      <c r="B261" s="11">
        <v>254</v>
      </c>
      <c r="C261" s="2">
        <v>20835</v>
      </c>
      <c r="D261" s="2" t="s">
        <v>459</v>
      </c>
      <c r="E261" s="1" t="s">
        <v>217</v>
      </c>
      <c r="F261" s="95" t="s">
        <v>109</v>
      </c>
      <c r="G261" s="220">
        <v>95</v>
      </c>
      <c r="H261" s="224">
        <v>75</v>
      </c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85</v>
      </c>
      <c r="R261" s="225">
        <v>77.5</v>
      </c>
      <c r="S261" s="86"/>
      <c r="T261" s="82">
        <f t="shared" si="10"/>
        <v>62</v>
      </c>
      <c r="U261" s="220">
        <v>85</v>
      </c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85</v>
      </c>
    </row>
    <row r="262" spans="1:34">
      <c r="A262" s="5" t="s">
        <v>46</v>
      </c>
      <c r="B262" s="11">
        <v>255</v>
      </c>
      <c r="C262" s="2">
        <v>20837</v>
      </c>
      <c r="D262" s="2" t="s">
        <v>461</v>
      </c>
      <c r="E262" s="1" t="s">
        <v>219</v>
      </c>
      <c r="F262" s="95" t="s">
        <v>110</v>
      </c>
      <c r="G262" s="220" t="s">
        <v>1990</v>
      </c>
      <c r="H262" s="224">
        <v>55</v>
      </c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55</v>
      </c>
      <c r="R262" s="225">
        <v>67.5</v>
      </c>
      <c r="S262" s="86"/>
      <c r="T262" s="82">
        <f t="shared" si="10"/>
        <v>44</v>
      </c>
      <c r="U262" s="220">
        <v>85</v>
      </c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85</v>
      </c>
    </row>
    <row r="263" spans="1:34">
      <c r="A263" s="5" t="s">
        <v>46</v>
      </c>
      <c r="B263" s="11">
        <v>256</v>
      </c>
      <c r="C263" s="2">
        <v>20841</v>
      </c>
      <c r="D263" s="2" t="s">
        <v>464</v>
      </c>
      <c r="E263" s="1" t="s">
        <v>222</v>
      </c>
      <c r="F263" s="95" t="s">
        <v>109</v>
      </c>
      <c r="G263" s="220">
        <v>80</v>
      </c>
      <c r="H263" s="224">
        <v>35</v>
      </c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57.5</v>
      </c>
      <c r="R263" s="225">
        <v>72.5</v>
      </c>
      <c r="S263" s="86"/>
      <c r="T263" s="82">
        <f t="shared" si="10"/>
        <v>47</v>
      </c>
      <c r="U263" s="220">
        <v>85</v>
      </c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85</v>
      </c>
    </row>
    <row r="264" spans="1:34">
      <c r="A264" s="5" t="s">
        <v>46</v>
      </c>
      <c r="B264" s="11">
        <v>257</v>
      </c>
      <c r="C264" s="2">
        <v>20800</v>
      </c>
      <c r="D264" s="2" t="s">
        <v>427</v>
      </c>
      <c r="E264" s="1" t="s">
        <v>192</v>
      </c>
      <c r="F264" s="95" t="s">
        <v>109</v>
      </c>
      <c r="G264" s="220">
        <v>85</v>
      </c>
      <c r="H264" s="224">
        <v>70</v>
      </c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77.5</v>
      </c>
      <c r="R264" s="225">
        <v>72.5</v>
      </c>
      <c r="S264" s="86"/>
      <c r="T264" s="82">
        <f t="shared" si="10"/>
        <v>57</v>
      </c>
      <c r="U264" s="220">
        <v>83</v>
      </c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83</v>
      </c>
    </row>
    <row r="265" spans="1:34">
      <c r="A265" s="5" t="s">
        <v>46</v>
      </c>
      <c r="B265" s="11">
        <v>258</v>
      </c>
      <c r="C265" s="2">
        <v>20872</v>
      </c>
      <c r="D265" s="2" t="s">
        <v>494</v>
      </c>
      <c r="E265" s="1" t="s">
        <v>247</v>
      </c>
      <c r="F265" s="95" t="s">
        <v>110</v>
      </c>
      <c r="G265" s="220">
        <v>95</v>
      </c>
      <c r="H265" s="224" t="s">
        <v>1990</v>
      </c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95</v>
      </c>
      <c r="R265" s="225">
        <v>60</v>
      </c>
      <c r="S265" s="86"/>
      <c r="T265" s="82">
        <f t="shared" ref="T265:T327" si="13">ROUND((Q265*$L$2+R265*$L$3+S265*$L$4)/SUM($L$2:$L$4),0)</f>
        <v>63</v>
      </c>
      <c r="U265" s="220">
        <v>87</v>
      </c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87</v>
      </c>
    </row>
    <row r="266" spans="1:34">
      <c r="A266" s="5" t="s">
        <v>46</v>
      </c>
      <c r="B266" s="11">
        <v>259</v>
      </c>
      <c r="C266" s="2">
        <v>20845</v>
      </c>
      <c r="D266" s="2" t="s">
        <v>468</v>
      </c>
      <c r="E266" s="1" t="s">
        <v>1020</v>
      </c>
      <c r="F266" s="95" t="s">
        <v>110</v>
      </c>
      <c r="G266" s="220">
        <v>95</v>
      </c>
      <c r="H266" s="224">
        <v>85</v>
      </c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90</v>
      </c>
      <c r="R266" s="225">
        <v>82.5</v>
      </c>
      <c r="S266" s="86"/>
      <c r="T266" s="82">
        <f t="shared" si="13"/>
        <v>66</v>
      </c>
      <c r="U266" s="220">
        <v>85</v>
      </c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85</v>
      </c>
    </row>
    <row r="267" spans="1:34">
      <c r="A267" s="5" t="s">
        <v>46</v>
      </c>
      <c r="B267" s="11">
        <v>260</v>
      </c>
      <c r="C267" s="2">
        <v>20875</v>
      </c>
      <c r="D267" s="2" t="s">
        <v>497</v>
      </c>
      <c r="E267" s="1" t="s">
        <v>250</v>
      </c>
      <c r="F267" s="95" t="s">
        <v>110</v>
      </c>
      <c r="G267" s="220">
        <v>95</v>
      </c>
      <c r="H267" s="224">
        <v>90</v>
      </c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92.5</v>
      </c>
      <c r="R267" s="225">
        <v>80</v>
      </c>
      <c r="S267" s="86"/>
      <c r="T267" s="82">
        <f t="shared" si="13"/>
        <v>66</v>
      </c>
      <c r="U267" s="220">
        <v>92</v>
      </c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92</v>
      </c>
    </row>
    <row r="268" spans="1:34">
      <c r="A268" s="5" t="s">
        <v>46</v>
      </c>
      <c r="B268" s="11">
        <v>261</v>
      </c>
      <c r="C268" s="2">
        <v>21052</v>
      </c>
      <c r="D268" s="2" t="s">
        <v>669</v>
      </c>
      <c r="E268" s="1" t="s">
        <v>393</v>
      </c>
      <c r="F268" s="95" t="s">
        <v>109</v>
      </c>
      <c r="G268" s="220">
        <v>90</v>
      </c>
      <c r="H268" s="224">
        <v>55</v>
      </c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72.5</v>
      </c>
      <c r="R268" s="225">
        <v>60</v>
      </c>
      <c r="S268" s="86"/>
      <c r="T268" s="82">
        <f t="shared" si="13"/>
        <v>51</v>
      </c>
      <c r="U268" s="220">
        <v>84</v>
      </c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84</v>
      </c>
    </row>
    <row r="269" spans="1:34">
      <c r="A269" s="5" t="s">
        <v>46</v>
      </c>
      <c r="B269" s="11">
        <v>262</v>
      </c>
      <c r="C269" s="2">
        <v>20979</v>
      </c>
      <c r="D269" s="2" t="s">
        <v>600</v>
      </c>
      <c r="E269" s="1" t="s">
        <v>335</v>
      </c>
      <c r="F269" s="95" t="s">
        <v>110</v>
      </c>
      <c r="G269" s="220">
        <v>90</v>
      </c>
      <c r="H269" s="224">
        <v>80</v>
      </c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85</v>
      </c>
      <c r="R269" s="225">
        <v>87.5</v>
      </c>
      <c r="S269" s="86"/>
      <c r="T269" s="82">
        <f t="shared" si="13"/>
        <v>64</v>
      </c>
      <c r="U269" s="220">
        <v>90</v>
      </c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90</v>
      </c>
    </row>
    <row r="270" spans="1:34">
      <c r="A270" s="5" t="s">
        <v>46</v>
      </c>
      <c r="B270" s="11">
        <v>263</v>
      </c>
      <c r="C270" s="2">
        <v>20876</v>
      </c>
      <c r="D270" s="2" t="s">
        <v>498</v>
      </c>
      <c r="E270" s="1" t="s">
        <v>251</v>
      </c>
      <c r="F270" s="95" t="s">
        <v>110</v>
      </c>
      <c r="G270" s="220">
        <v>75</v>
      </c>
      <c r="H270" s="224">
        <v>45</v>
      </c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60</v>
      </c>
      <c r="R270" s="225">
        <v>52.5</v>
      </c>
      <c r="S270" s="86"/>
      <c r="T270" s="82">
        <f t="shared" si="13"/>
        <v>43</v>
      </c>
      <c r="U270" s="220">
        <v>87</v>
      </c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87</v>
      </c>
    </row>
    <row r="271" spans="1:34">
      <c r="A271" s="5" t="s">
        <v>46</v>
      </c>
      <c r="B271" s="11">
        <v>264</v>
      </c>
      <c r="C271" s="2">
        <v>20953</v>
      </c>
      <c r="D271" s="2" t="s">
        <v>574</v>
      </c>
      <c r="E271" s="1" t="s">
        <v>313</v>
      </c>
      <c r="F271" s="95" t="s">
        <v>110</v>
      </c>
      <c r="G271" s="220">
        <v>100</v>
      </c>
      <c r="H271" s="224">
        <v>90</v>
      </c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95</v>
      </c>
      <c r="R271" s="225">
        <v>87.5</v>
      </c>
      <c r="S271" s="86"/>
      <c r="T271" s="82">
        <f t="shared" si="13"/>
        <v>69</v>
      </c>
      <c r="U271" s="220">
        <v>90</v>
      </c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90</v>
      </c>
    </row>
    <row r="272" spans="1:34">
      <c r="A272" s="5" t="s">
        <v>46</v>
      </c>
      <c r="B272" s="11">
        <v>265</v>
      </c>
      <c r="C272" s="2">
        <v>20849</v>
      </c>
      <c r="D272" s="2" t="s">
        <v>472</v>
      </c>
      <c r="E272" s="1" t="s">
        <v>228</v>
      </c>
      <c r="F272" s="95" t="s">
        <v>109</v>
      </c>
      <c r="G272" s="220">
        <v>95</v>
      </c>
      <c r="H272" s="224">
        <v>70</v>
      </c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82.5</v>
      </c>
      <c r="R272" s="225">
        <v>92.5</v>
      </c>
      <c r="S272" s="86"/>
      <c r="T272" s="82">
        <f t="shared" si="13"/>
        <v>64</v>
      </c>
      <c r="U272" s="220">
        <v>85</v>
      </c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85</v>
      </c>
    </row>
    <row r="273" spans="1:34">
      <c r="A273" s="5" t="s">
        <v>46</v>
      </c>
      <c r="B273" s="11">
        <v>266</v>
      </c>
      <c r="C273" s="2">
        <v>20810</v>
      </c>
      <c r="D273" s="2" t="s">
        <v>436</v>
      </c>
      <c r="E273" s="1" t="s">
        <v>199</v>
      </c>
      <c r="F273" s="95" t="s">
        <v>110</v>
      </c>
      <c r="G273" s="220">
        <v>95</v>
      </c>
      <c r="H273" s="224">
        <v>90</v>
      </c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92.5</v>
      </c>
      <c r="R273" s="225">
        <v>77.5</v>
      </c>
      <c r="S273" s="86"/>
      <c r="T273" s="82">
        <f t="shared" si="13"/>
        <v>66</v>
      </c>
      <c r="U273" s="220">
        <v>87</v>
      </c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87</v>
      </c>
    </row>
    <row r="274" spans="1:34">
      <c r="A274" s="5" t="s">
        <v>46</v>
      </c>
      <c r="B274" s="11">
        <v>267</v>
      </c>
      <c r="C274" s="2">
        <v>20915</v>
      </c>
      <c r="D274" s="2" t="s">
        <v>537</v>
      </c>
      <c r="E274" s="1" t="s">
        <v>282</v>
      </c>
      <c r="F274" s="95" t="s">
        <v>109</v>
      </c>
      <c r="G274" s="220">
        <v>100</v>
      </c>
      <c r="H274" s="224">
        <v>75</v>
      </c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87.5</v>
      </c>
      <c r="R274" s="225">
        <v>60</v>
      </c>
      <c r="S274" s="86"/>
      <c r="T274" s="82">
        <f t="shared" si="13"/>
        <v>59</v>
      </c>
      <c r="U274" s="220">
        <v>85</v>
      </c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85</v>
      </c>
    </row>
    <row r="275" spans="1:34">
      <c r="A275" s="5" t="s">
        <v>46</v>
      </c>
      <c r="B275" s="11">
        <v>268</v>
      </c>
      <c r="C275" s="2">
        <v>20957</v>
      </c>
      <c r="D275" s="2" t="s">
        <v>578</v>
      </c>
      <c r="E275" s="1" t="s">
        <v>317</v>
      </c>
      <c r="F275" s="95" t="s">
        <v>110</v>
      </c>
      <c r="G275" s="220">
        <v>95</v>
      </c>
      <c r="H275" s="224" t="s">
        <v>1990</v>
      </c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95</v>
      </c>
      <c r="R275" s="225">
        <v>87.5</v>
      </c>
      <c r="S275" s="86"/>
      <c r="T275" s="82">
        <f t="shared" si="13"/>
        <v>69</v>
      </c>
      <c r="U275" s="220">
        <v>90</v>
      </c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90</v>
      </c>
    </row>
    <row r="276" spans="1:34">
      <c r="A276" s="5" t="s">
        <v>46</v>
      </c>
      <c r="B276" s="11">
        <v>269</v>
      </c>
      <c r="C276" s="2">
        <v>20919</v>
      </c>
      <c r="D276" s="2" t="s">
        <v>541</v>
      </c>
      <c r="E276" s="1" t="s">
        <v>286</v>
      </c>
      <c r="F276" s="95" t="s">
        <v>110</v>
      </c>
      <c r="G276" s="220">
        <v>95</v>
      </c>
      <c r="H276" s="224">
        <v>80</v>
      </c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87.5</v>
      </c>
      <c r="R276" s="225">
        <v>70</v>
      </c>
      <c r="S276" s="86"/>
      <c r="T276" s="82">
        <f t="shared" si="13"/>
        <v>61</v>
      </c>
      <c r="U276" s="220">
        <v>87</v>
      </c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87</v>
      </c>
    </row>
    <row r="277" spans="1:34">
      <c r="A277" s="5" t="s">
        <v>46</v>
      </c>
      <c r="B277" s="11">
        <v>270</v>
      </c>
      <c r="C277" s="2">
        <v>21023</v>
      </c>
      <c r="D277" s="2" t="s">
        <v>643</v>
      </c>
      <c r="E277" s="1" t="s">
        <v>370</v>
      </c>
      <c r="F277" s="95" t="s">
        <v>110</v>
      </c>
      <c r="G277" s="220">
        <v>90</v>
      </c>
      <c r="H277" s="224">
        <v>70</v>
      </c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80</v>
      </c>
      <c r="R277" s="225">
        <v>80</v>
      </c>
      <c r="S277" s="86"/>
      <c r="T277" s="82">
        <f t="shared" si="13"/>
        <v>60</v>
      </c>
      <c r="U277" s="220">
        <v>92</v>
      </c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92</v>
      </c>
    </row>
    <row r="278" spans="1:34">
      <c r="A278" s="5" t="s">
        <v>46</v>
      </c>
      <c r="B278" s="11">
        <v>271</v>
      </c>
      <c r="C278" s="2">
        <v>21024</v>
      </c>
      <c r="D278" s="2" t="s">
        <v>644</v>
      </c>
      <c r="E278" s="1" t="s">
        <v>1000</v>
      </c>
      <c r="F278" s="95" t="s">
        <v>110</v>
      </c>
      <c r="G278" s="220">
        <v>85</v>
      </c>
      <c r="H278" s="224">
        <v>65</v>
      </c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75</v>
      </c>
      <c r="R278" s="225">
        <v>77.5</v>
      </c>
      <c r="S278" s="86"/>
      <c r="T278" s="82">
        <f t="shared" si="13"/>
        <v>57</v>
      </c>
      <c r="U278" s="220">
        <v>85</v>
      </c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85</v>
      </c>
    </row>
    <row r="279" spans="1:34">
      <c r="A279" s="5" t="s">
        <v>46</v>
      </c>
      <c r="B279" s="11">
        <v>272</v>
      </c>
      <c r="C279" s="2">
        <v>21061</v>
      </c>
      <c r="D279" s="2" t="s">
        <v>678</v>
      </c>
      <c r="E279" s="1" t="s">
        <v>402</v>
      </c>
      <c r="F279" s="95" t="s">
        <v>109</v>
      </c>
      <c r="G279" s="220">
        <v>85</v>
      </c>
      <c r="H279" s="224">
        <v>50</v>
      </c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67.5</v>
      </c>
      <c r="R279" s="225">
        <v>65</v>
      </c>
      <c r="S279" s="86"/>
      <c r="T279" s="82">
        <f t="shared" si="13"/>
        <v>50</v>
      </c>
      <c r="U279" s="220">
        <v>87</v>
      </c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87</v>
      </c>
    </row>
    <row r="280" spans="1:34">
      <c r="A280" s="5" t="s">
        <v>46</v>
      </c>
      <c r="B280" s="11">
        <v>273</v>
      </c>
      <c r="C280" s="2">
        <v>21063</v>
      </c>
      <c r="D280" s="2" t="s">
        <v>680</v>
      </c>
      <c r="E280" s="1" t="s">
        <v>404</v>
      </c>
      <c r="F280" s="95" t="s">
        <v>109</v>
      </c>
      <c r="G280" s="220">
        <v>90</v>
      </c>
      <c r="H280" s="224">
        <v>80</v>
      </c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85</v>
      </c>
      <c r="R280" s="225">
        <v>85</v>
      </c>
      <c r="S280" s="86"/>
      <c r="T280" s="82">
        <f t="shared" si="13"/>
        <v>64</v>
      </c>
      <c r="U280" s="220">
        <v>87</v>
      </c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87</v>
      </c>
    </row>
    <row r="281" spans="1:34">
      <c r="A281" s="5" t="s">
        <v>46</v>
      </c>
      <c r="B281" s="11">
        <v>274</v>
      </c>
      <c r="C281" s="2">
        <v>20888</v>
      </c>
      <c r="D281" s="2" t="s">
        <v>510</v>
      </c>
      <c r="E281" s="1" t="s">
        <v>1001</v>
      </c>
      <c r="F281" s="95" t="s">
        <v>110</v>
      </c>
      <c r="G281" s="220">
        <v>90</v>
      </c>
      <c r="H281" s="224">
        <v>70</v>
      </c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80</v>
      </c>
      <c r="R281" s="225">
        <v>77.5</v>
      </c>
      <c r="S281" s="86"/>
      <c r="T281" s="82">
        <f t="shared" si="13"/>
        <v>59</v>
      </c>
      <c r="U281" s="220">
        <v>87</v>
      </c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87</v>
      </c>
    </row>
    <row r="282" spans="1:34">
      <c r="A282" s="5" t="s">
        <v>46</v>
      </c>
      <c r="B282" s="11">
        <v>275</v>
      </c>
      <c r="C282" s="2"/>
      <c r="D282" s="2"/>
      <c r="E282" s="1"/>
      <c r="F282" s="95"/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>
      <c r="A283" s="5" t="s">
        <v>46</v>
      </c>
      <c r="B283" s="11">
        <v>276</v>
      </c>
      <c r="C283" s="2"/>
      <c r="D283" s="2"/>
      <c r="E283" s="1"/>
      <c r="F283" s="95"/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>
      <c r="A284" s="5" t="s">
        <v>46</v>
      </c>
      <c r="B284" s="11">
        <v>277</v>
      </c>
      <c r="C284" s="2"/>
      <c r="D284" s="1"/>
      <c r="E284" s="1"/>
      <c r="F284" s="95"/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>
      <c r="A285" s="5" t="s">
        <v>46</v>
      </c>
      <c r="B285" s="11">
        <v>278</v>
      </c>
      <c r="C285" s="2"/>
      <c r="D285" s="1"/>
      <c r="E285" s="1"/>
      <c r="F285" s="95"/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>
      <c r="A286" s="5" t="s">
        <v>46</v>
      </c>
      <c r="B286" s="11">
        <v>279</v>
      </c>
      <c r="C286" s="2"/>
      <c r="D286" s="1"/>
      <c r="E286" s="1"/>
      <c r="F286" s="95"/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>
      <c r="A287" s="5" t="s">
        <v>46</v>
      </c>
      <c r="B287" s="11">
        <v>280</v>
      </c>
      <c r="C287" s="2"/>
      <c r="D287" s="1"/>
      <c r="E287" s="1"/>
      <c r="F287" s="95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>
      <c r="A288" s="5" t="s">
        <v>47</v>
      </c>
      <c r="B288" s="11">
        <v>281</v>
      </c>
      <c r="C288" s="2">
        <v>20896</v>
      </c>
      <c r="D288" s="2" t="s">
        <v>518</v>
      </c>
      <c r="E288" s="1" t="s">
        <v>268</v>
      </c>
      <c r="F288" s="95" t="s">
        <v>109</v>
      </c>
      <c r="G288" s="103"/>
      <c r="H288" s="86"/>
      <c r="I288" s="86">
        <v>80</v>
      </c>
      <c r="J288" s="224">
        <v>85</v>
      </c>
      <c r="K288" s="86"/>
      <c r="L288" s="86"/>
      <c r="M288" s="86"/>
      <c r="N288" s="86"/>
      <c r="O288" s="86"/>
      <c r="P288" s="86"/>
      <c r="Q288" s="68">
        <f t="shared" si="12"/>
        <v>82.5</v>
      </c>
      <c r="R288" s="225">
        <v>62.5</v>
      </c>
      <c r="S288" s="86"/>
      <c r="T288" s="82">
        <f t="shared" si="13"/>
        <v>57</v>
      </c>
      <c r="U288" s="86" t="s">
        <v>1990</v>
      </c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>
      <c r="A289" s="5" t="s">
        <v>47</v>
      </c>
      <c r="B289" s="11">
        <v>282</v>
      </c>
      <c r="C289" s="2">
        <v>20817</v>
      </c>
      <c r="D289" s="2" t="s">
        <v>443</v>
      </c>
      <c r="E289" s="1" t="s">
        <v>1003</v>
      </c>
      <c r="F289" s="95" t="s">
        <v>109</v>
      </c>
      <c r="G289" s="103"/>
      <c r="H289" s="86"/>
      <c r="I289" s="86">
        <v>30</v>
      </c>
      <c r="J289" s="224">
        <v>85</v>
      </c>
      <c r="K289" s="86"/>
      <c r="L289" s="86"/>
      <c r="M289" s="86"/>
      <c r="N289" s="86"/>
      <c r="O289" s="86"/>
      <c r="P289" s="86"/>
      <c r="Q289" s="68">
        <f t="shared" si="12"/>
        <v>57.5</v>
      </c>
      <c r="R289" s="225">
        <v>87.5</v>
      </c>
      <c r="S289" s="86"/>
      <c r="T289" s="82">
        <f t="shared" si="13"/>
        <v>51</v>
      </c>
      <c r="U289" s="86">
        <v>80</v>
      </c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80</v>
      </c>
    </row>
    <row r="290" spans="1:34">
      <c r="A290" s="5" t="s">
        <v>47</v>
      </c>
      <c r="B290" s="11">
        <v>283</v>
      </c>
      <c r="C290" s="2">
        <v>20898</v>
      </c>
      <c r="D290" s="2" t="s">
        <v>520</v>
      </c>
      <c r="E290" s="1" t="s">
        <v>270</v>
      </c>
      <c r="F290" s="95" t="s">
        <v>110</v>
      </c>
      <c r="G290" s="103"/>
      <c r="H290" s="86"/>
      <c r="I290" s="220">
        <v>90</v>
      </c>
      <c r="J290" s="224">
        <v>80</v>
      </c>
      <c r="K290" s="86"/>
      <c r="L290" s="86"/>
      <c r="M290" s="86"/>
      <c r="N290" s="86"/>
      <c r="O290" s="86"/>
      <c r="P290" s="86"/>
      <c r="Q290" s="68">
        <f t="shared" si="12"/>
        <v>85</v>
      </c>
      <c r="R290" s="225">
        <v>82.5</v>
      </c>
      <c r="S290" s="86"/>
      <c r="T290" s="82">
        <f t="shared" si="13"/>
        <v>63</v>
      </c>
      <c r="U290" s="220">
        <v>85</v>
      </c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85</v>
      </c>
    </row>
    <row r="291" spans="1:34">
      <c r="A291" s="5" t="s">
        <v>47</v>
      </c>
      <c r="B291" s="11">
        <v>284</v>
      </c>
      <c r="C291" s="2">
        <v>21039</v>
      </c>
      <c r="D291" s="2" t="s">
        <v>658</v>
      </c>
      <c r="E291" s="1" t="s">
        <v>1016</v>
      </c>
      <c r="F291" s="95" t="s">
        <v>110</v>
      </c>
      <c r="G291" s="103"/>
      <c r="H291" s="86"/>
      <c r="I291" s="220">
        <v>90</v>
      </c>
      <c r="J291" s="224">
        <v>80</v>
      </c>
      <c r="K291" s="86"/>
      <c r="L291" s="86"/>
      <c r="M291" s="86"/>
      <c r="N291" s="86"/>
      <c r="O291" s="86"/>
      <c r="P291" s="86"/>
      <c r="Q291" s="68">
        <f t="shared" si="12"/>
        <v>85</v>
      </c>
      <c r="R291" s="225">
        <v>72.5</v>
      </c>
      <c r="S291" s="86"/>
      <c r="T291" s="82">
        <f t="shared" si="13"/>
        <v>61</v>
      </c>
      <c r="U291" s="220">
        <v>85</v>
      </c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85</v>
      </c>
    </row>
    <row r="292" spans="1:34">
      <c r="A292" s="5" t="s">
        <v>47</v>
      </c>
      <c r="B292" s="11">
        <v>285</v>
      </c>
      <c r="C292" s="2">
        <v>21041</v>
      </c>
      <c r="D292" s="2" t="s">
        <v>660</v>
      </c>
      <c r="E292" s="1" t="s">
        <v>384</v>
      </c>
      <c r="F292" s="95" t="s">
        <v>110</v>
      </c>
      <c r="G292" s="103"/>
      <c r="H292" s="86"/>
      <c r="I292" s="86">
        <v>95</v>
      </c>
      <c r="J292" s="224">
        <v>85</v>
      </c>
      <c r="K292" s="86"/>
      <c r="L292" s="86"/>
      <c r="M292" s="86"/>
      <c r="N292" s="86"/>
      <c r="O292" s="86"/>
      <c r="P292" s="86"/>
      <c r="Q292" s="68">
        <f t="shared" si="12"/>
        <v>90</v>
      </c>
      <c r="R292" s="225">
        <v>77.5</v>
      </c>
      <c r="S292" s="86"/>
      <c r="T292" s="82">
        <f t="shared" si="13"/>
        <v>64</v>
      </c>
      <c r="U292" s="86">
        <v>90</v>
      </c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90</v>
      </c>
    </row>
    <row r="293" spans="1:34">
      <c r="A293" s="5" t="s">
        <v>47</v>
      </c>
      <c r="B293" s="11">
        <v>286</v>
      </c>
      <c r="C293" s="2">
        <v>20860</v>
      </c>
      <c r="D293" s="2" t="s">
        <v>482</v>
      </c>
      <c r="E293" s="1" t="s">
        <v>237</v>
      </c>
      <c r="F293" s="95" t="s">
        <v>110</v>
      </c>
      <c r="G293" s="103"/>
      <c r="H293" s="86"/>
      <c r="I293" s="220">
        <v>100</v>
      </c>
      <c r="J293" s="224">
        <v>80</v>
      </c>
      <c r="K293" s="86"/>
      <c r="L293" s="86"/>
      <c r="M293" s="86"/>
      <c r="N293" s="86"/>
      <c r="O293" s="86"/>
      <c r="P293" s="86"/>
      <c r="Q293" s="68">
        <f t="shared" si="12"/>
        <v>90</v>
      </c>
      <c r="R293" s="225">
        <v>82.5</v>
      </c>
      <c r="S293" s="86"/>
      <c r="T293" s="82">
        <f t="shared" si="13"/>
        <v>66</v>
      </c>
      <c r="U293" s="220">
        <v>90</v>
      </c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90</v>
      </c>
    </row>
    <row r="294" spans="1:34">
      <c r="A294" s="5" t="s">
        <v>47</v>
      </c>
      <c r="B294" s="11">
        <v>287</v>
      </c>
      <c r="C294" s="2">
        <v>20794</v>
      </c>
      <c r="D294" s="2" t="s">
        <v>421</v>
      </c>
      <c r="E294" s="1" t="s">
        <v>187</v>
      </c>
      <c r="F294" s="95" t="s">
        <v>109</v>
      </c>
      <c r="G294" s="103"/>
      <c r="H294" s="86"/>
      <c r="I294" s="86">
        <v>85</v>
      </c>
      <c r="J294" s="224">
        <v>30</v>
      </c>
      <c r="K294" s="86"/>
      <c r="L294" s="86"/>
      <c r="M294" s="86"/>
      <c r="N294" s="86"/>
      <c r="O294" s="86"/>
      <c r="P294" s="86"/>
      <c r="Q294" s="68">
        <f t="shared" si="12"/>
        <v>57.5</v>
      </c>
      <c r="R294" s="225">
        <v>45</v>
      </c>
      <c r="S294" s="86"/>
      <c r="T294" s="82">
        <f t="shared" si="13"/>
        <v>40</v>
      </c>
      <c r="U294" s="86">
        <v>87</v>
      </c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87</v>
      </c>
    </row>
    <row r="295" spans="1:34">
      <c r="A295" s="5" t="s">
        <v>47</v>
      </c>
      <c r="B295" s="11">
        <v>288</v>
      </c>
      <c r="C295" s="2">
        <v>20863</v>
      </c>
      <c r="D295" s="2" t="s">
        <v>485</v>
      </c>
      <c r="E295" s="1" t="s">
        <v>1011</v>
      </c>
      <c r="F295" s="95" t="s">
        <v>109</v>
      </c>
      <c r="G295" s="103"/>
      <c r="H295" s="86"/>
      <c r="I295" s="86">
        <v>85</v>
      </c>
      <c r="J295" s="224">
        <v>65</v>
      </c>
      <c r="K295" s="86"/>
      <c r="L295" s="86"/>
      <c r="M295" s="86"/>
      <c r="N295" s="86"/>
      <c r="O295" s="86"/>
      <c r="P295" s="86"/>
      <c r="Q295" s="68">
        <f t="shared" si="12"/>
        <v>75</v>
      </c>
      <c r="R295" s="225">
        <v>62.5</v>
      </c>
      <c r="S295" s="86"/>
      <c r="T295" s="82">
        <f t="shared" si="13"/>
        <v>53</v>
      </c>
      <c r="U295" s="86">
        <v>83</v>
      </c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83</v>
      </c>
    </row>
    <row r="296" spans="1:34">
      <c r="A296" s="5" t="s">
        <v>47</v>
      </c>
      <c r="B296" s="11">
        <v>289</v>
      </c>
      <c r="C296" s="2">
        <v>20830</v>
      </c>
      <c r="D296" s="2" t="s">
        <v>454</v>
      </c>
      <c r="E296" s="1" t="s">
        <v>1030</v>
      </c>
      <c r="F296" s="95" t="s">
        <v>110</v>
      </c>
      <c r="G296" s="103"/>
      <c r="H296" s="86"/>
      <c r="I296" s="86">
        <v>95</v>
      </c>
      <c r="J296" s="224">
        <v>90</v>
      </c>
      <c r="K296" s="86"/>
      <c r="L296" s="86"/>
      <c r="M296" s="86"/>
      <c r="N296" s="86"/>
      <c r="O296" s="86"/>
      <c r="P296" s="86"/>
      <c r="Q296" s="68">
        <f t="shared" si="12"/>
        <v>92.5</v>
      </c>
      <c r="R296" s="225">
        <v>85</v>
      </c>
      <c r="S296" s="86"/>
      <c r="T296" s="82">
        <f t="shared" si="13"/>
        <v>68</v>
      </c>
      <c r="U296" s="86">
        <v>90</v>
      </c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90</v>
      </c>
    </row>
    <row r="297" spans="1:34">
      <c r="A297" s="5" t="s">
        <v>47</v>
      </c>
      <c r="B297" s="11">
        <v>290</v>
      </c>
      <c r="C297" s="2">
        <v>21005</v>
      </c>
      <c r="D297" s="2" t="s">
        <v>626</v>
      </c>
      <c r="E297" s="1" t="s">
        <v>356</v>
      </c>
      <c r="F297" s="95" t="s">
        <v>110</v>
      </c>
      <c r="G297" s="103"/>
      <c r="H297" s="86"/>
      <c r="I297" s="220">
        <v>100</v>
      </c>
      <c r="J297" s="224">
        <v>70</v>
      </c>
      <c r="K297" s="86"/>
      <c r="L297" s="86"/>
      <c r="M297" s="86"/>
      <c r="N297" s="86"/>
      <c r="O297" s="86"/>
      <c r="P297" s="86"/>
      <c r="Q297" s="68">
        <f t="shared" si="12"/>
        <v>85</v>
      </c>
      <c r="R297" s="225">
        <v>60</v>
      </c>
      <c r="S297" s="86"/>
      <c r="T297" s="82">
        <f t="shared" si="13"/>
        <v>58</v>
      </c>
      <c r="U297" s="220">
        <v>90</v>
      </c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90</v>
      </c>
    </row>
    <row r="298" spans="1:34">
      <c r="A298" s="5" t="s">
        <v>47</v>
      </c>
      <c r="B298" s="11">
        <v>291</v>
      </c>
      <c r="C298" s="2">
        <v>20939</v>
      </c>
      <c r="D298" s="2" t="s">
        <v>561</v>
      </c>
      <c r="E298" s="1" t="s">
        <v>1031</v>
      </c>
      <c r="F298" s="95" t="s">
        <v>109</v>
      </c>
      <c r="G298" s="103"/>
      <c r="H298" s="86"/>
      <c r="I298" s="220">
        <v>90</v>
      </c>
      <c r="J298" s="224">
        <v>85</v>
      </c>
      <c r="K298" s="86"/>
      <c r="L298" s="86"/>
      <c r="M298" s="86"/>
      <c r="N298" s="86"/>
      <c r="O298" s="86"/>
      <c r="P298" s="86"/>
      <c r="Q298" s="68">
        <f t="shared" si="12"/>
        <v>87.5</v>
      </c>
      <c r="R298" s="225">
        <v>82.5</v>
      </c>
      <c r="S298" s="86"/>
      <c r="T298" s="82">
        <f t="shared" si="13"/>
        <v>64</v>
      </c>
      <c r="U298" s="220">
        <v>85</v>
      </c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85</v>
      </c>
    </row>
    <row r="299" spans="1:34">
      <c r="A299" s="5" t="s">
        <v>47</v>
      </c>
      <c r="B299" s="11">
        <v>292</v>
      </c>
      <c r="C299" s="2">
        <v>20867</v>
      </c>
      <c r="D299" s="2" t="s">
        <v>489</v>
      </c>
      <c r="E299" s="1" t="s">
        <v>242</v>
      </c>
      <c r="F299" s="95" t="s">
        <v>109</v>
      </c>
      <c r="G299" s="103"/>
      <c r="H299" s="86"/>
      <c r="I299" s="220" t="s">
        <v>1990</v>
      </c>
      <c r="J299" s="224" t="s">
        <v>1990</v>
      </c>
      <c r="K299" s="86"/>
      <c r="L299" s="86"/>
      <c r="M299" s="86"/>
      <c r="N299" s="86"/>
      <c r="O299" s="86"/>
      <c r="P299" s="86"/>
      <c r="Q299" s="68">
        <f t="shared" si="12"/>
        <v>0</v>
      </c>
      <c r="R299" s="225">
        <v>52.5</v>
      </c>
      <c r="S299" s="86"/>
      <c r="T299" s="82">
        <f t="shared" si="13"/>
        <v>13</v>
      </c>
      <c r="U299" s="220" t="s">
        <v>1990</v>
      </c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>
      <c r="A300" s="5" t="s">
        <v>47</v>
      </c>
      <c r="B300" s="11">
        <v>293</v>
      </c>
      <c r="C300" s="2">
        <v>21047</v>
      </c>
      <c r="D300" s="2" t="s">
        <v>664</v>
      </c>
      <c r="E300" s="1" t="s">
        <v>388</v>
      </c>
      <c r="F300" s="95" t="s">
        <v>109</v>
      </c>
      <c r="G300" s="103"/>
      <c r="H300" s="86"/>
      <c r="I300" s="86">
        <v>100</v>
      </c>
      <c r="J300" s="224">
        <v>95</v>
      </c>
      <c r="K300" s="86"/>
      <c r="L300" s="86"/>
      <c r="M300" s="86"/>
      <c r="N300" s="86"/>
      <c r="O300" s="86"/>
      <c r="P300" s="86"/>
      <c r="Q300" s="68">
        <f t="shared" si="12"/>
        <v>97.5</v>
      </c>
      <c r="R300" s="225">
        <v>87.5</v>
      </c>
      <c r="S300" s="86"/>
      <c r="T300" s="82">
        <f t="shared" si="13"/>
        <v>71</v>
      </c>
      <c r="U300" s="86" t="s">
        <v>1990</v>
      </c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>
      <c r="A301" s="5" t="s">
        <v>47</v>
      </c>
      <c r="B301" s="11">
        <v>294</v>
      </c>
      <c r="C301" s="2">
        <v>21009</v>
      </c>
      <c r="D301" s="2" t="s">
        <v>629</v>
      </c>
      <c r="E301" s="1" t="s">
        <v>359</v>
      </c>
      <c r="F301" s="95" t="s">
        <v>109</v>
      </c>
      <c r="G301" s="103"/>
      <c r="H301" s="86"/>
      <c r="I301" s="220">
        <v>95</v>
      </c>
      <c r="J301" s="224">
        <v>100</v>
      </c>
      <c r="K301" s="86"/>
      <c r="L301" s="86"/>
      <c r="M301" s="86"/>
      <c r="N301" s="86"/>
      <c r="O301" s="86"/>
      <c r="P301" s="86"/>
      <c r="Q301" s="68">
        <f t="shared" si="12"/>
        <v>97.5</v>
      </c>
      <c r="R301" s="225">
        <v>87.5</v>
      </c>
      <c r="S301" s="86"/>
      <c r="T301" s="82">
        <f t="shared" si="13"/>
        <v>71</v>
      </c>
      <c r="U301" s="220">
        <v>85</v>
      </c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85</v>
      </c>
    </row>
    <row r="302" spans="1:34">
      <c r="A302" s="5" t="s">
        <v>47</v>
      </c>
      <c r="B302" s="11">
        <v>295</v>
      </c>
      <c r="C302" s="2">
        <v>20977</v>
      </c>
      <c r="D302" s="2" t="s">
        <v>598</v>
      </c>
      <c r="E302" s="1" t="s">
        <v>333</v>
      </c>
      <c r="F302" s="95" t="s">
        <v>109</v>
      </c>
      <c r="G302" s="103"/>
      <c r="H302" s="86"/>
      <c r="I302" s="220">
        <v>100</v>
      </c>
      <c r="J302" s="224">
        <v>65</v>
      </c>
      <c r="K302" s="86"/>
      <c r="L302" s="86"/>
      <c r="M302" s="86"/>
      <c r="N302" s="86"/>
      <c r="O302" s="86"/>
      <c r="P302" s="86"/>
      <c r="Q302" s="68">
        <f t="shared" si="12"/>
        <v>82.5</v>
      </c>
      <c r="R302" s="225">
        <v>52.5</v>
      </c>
      <c r="S302" s="86"/>
      <c r="T302" s="82">
        <f t="shared" si="13"/>
        <v>54</v>
      </c>
      <c r="U302" s="220">
        <v>83</v>
      </c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83</v>
      </c>
    </row>
    <row r="303" spans="1:34">
      <c r="A303" s="5" t="s">
        <v>47</v>
      </c>
      <c r="B303" s="11">
        <v>297</v>
      </c>
      <c r="C303" s="2">
        <v>20801</v>
      </c>
      <c r="D303" s="2" t="s">
        <v>428</v>
      </c>
      <c r="E303" s="1" t="s">
        <v>193</v>
      </c>
      <c r="F303" s="95" t="s">
        <v>109</v>
      </c>
      <c r="G303" s="103"/>
      <c r="H303" s="86"/>
      <c r="I303" s="220" t="s">
        <v>1990</v>
      </c>
      <c r="J303" s="224" t="s">
        <v>1990</v>
      </c>
      <c r="K303" s="86"/>
      <c r="L303" s="86"/>
      <c r="M303" s="86"/>
      <c r="N303" s="86"/>
      <c r="O303" s="86"/>
      <c r="P303" s="86"/>
      <c r="Q303" s="68">
        <f t="shared" si="12"/>
        <v>0</v>
      </c>
      <c r="R303" s="225">
        <v>50</v>
      </c>
      <c r="S303" s="86"/>
      <c r="T303" s="82">
        <f t="shared" si="13"/>
        <v>13</v>
      </c>
      <c r="U303" s="220" t="s">
        <v>1990</v>
      </c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>
      <c r="A304" s="5" t="s">
        <v>47</v>
      </c>
      <c r="B304" s="11">
        <v>298</v>
      </c>
      <c r="C304" s="2">
        <v>20948</v>
      </c>
      <c r="D304" s="2" t="s">
        <v>569</v>
      </c>
      <c r="E304" s="1" t="s">
        <v>308</v>
      </c>
      <c r="F304" s="95" t="s">
        <v>109</v>
      </c>
      <c r="G304" s="103"/>
      <c r="H304" s="86"/>
      <c r="I304" s="220">
        <v>85</v>
      </c>
      <c r="J304" s="224">
        <v>80</v>
      </c>
      <c r="K304" s="86"/>
      <c r="L304" s="86"/>
      <c r="M304" s="86"/>
      <c r="N304" s="86"/>
      <c r="O304" s="86"/>
      <c r="P304" s="86"/>
      <c r="Q304" s="68">
        <f t="shared" si="12"/>
        <v>82.5</v>
      </c>
      <c r="R304" s="225">
        <v>90</v>
      </c>
      <c r="S304" s="86"/>
      <c r="T304" s="82">
        <f t="shared" si="13"/>
        <v>64</v>
      </c>
      <c r="U304" s="220">
        <v>85</v>
      </c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85</v>
      </c>
    </row>
    <row r="305" spans="1:34">
      <c r="A305" s="5" t="s">
        <v>47</v>
      </c>
      <c r="B305" s="11">
        <v>299</v>
      </c>
      <c r="C305" s="2">
        <v>21050</v>
      </c>
      <c r="D305" s="2" t="s">
        <v>667</v>
      </c>
      <c r="E305" s="1" t="s">
        <v>391</v>
      </c>
      <c r="F305" s="95" t="s">
        <v>110</v>
      </c>
      <c r="G305" s="103"/>
      <c r="H305" s="86"/>
      <c r="I305" s="220">
        <v>100</v>
      </c>
      <c r="J305" s="224">
        <v>85</v>
      </c>
      <c r="K305" s="86"/>
      <c r="L305" s="86"/>
      <c r="M305" s="86"/>
      <c r="N305" s="86"/>
      <c r="O305" s="86"/>
      <c r="P305" s="86"/>
      <c r="Q305" s="68">
        <f t="shared" si="12"/>
        <v>92.5</v>
      </c>
      <c r="R305" s="225">
        <v>82.5</v>
      </c>
      <c r="S305" s="86"/>
      <c r="T305" s="82">
        <f t="shared" si="13"/>
        <v>67</v>
      </c>
      <c r="U305" s="220">
        <v>85</v>
      </c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85</v>
      </c>
    </row>
    <row r="306" spans="1:34">
      <c r="A306" s="5" t="s">
        <v>47</v>
      </c>
      <c r="B306" s="11">
        <v>300</v>
      </c>
      <c r="C306" s="2">
        <v>20978</v>
      </c>
      <c r="D306" s="2" t="s">
        <v>599</v>
      </c>
      <c r="E306" s="1" t="s">
        <v>334</v>
      </c>
      <c r="F306" s="95" t="s">
        <v>110</v>
      </c>
      <c r="G306" s="103"/>
      <c r="H306" s="86"/>
      <c r="I306" s="220">
        <v>95</v>
      </c>
      <c r="J306" s="224">
        <v>80</v>
      </c>
      <c r="K306" s="86"/>
      <c r="L306" s="86"/>
      <c r="M306" s="86"/>
      <c r="N306" s="86"/>
      <c r="O306" s="86"/>
      <c r="P306" s="86"/>
      <c r="Q306" s="68">
        <f t="shared" si="12"/>
        <v>87.5</v>
      </c>
      <c r="R306" s="225">
        <v>65</v>
      </c>
      <c r="S306" s="86"/>
      <c r="T306" s="82">
        <f t="shared" si="13"/>
        <v>60</v>
      </c>
      <c r="U306" s="220">
        <v>87</v>
      </c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87</v>
      </c>
    </row>
    <row r="307" spans="1:34">
      <c r="A307" s="5" t="s">
        <v>47</v>
      </c>
      <c r="B307" s="11">
        <v>301</v>
      </c>
      <c r="C307" s="2">
        <v>21074</v>
      </c>
      <c r="D307" s="2" t="s">
        <v>1391</v>
      </c>
      <c r="E307" s="1" t="s">
        <v>409</v>
      </c>
      <c r="F307" s="95" t="s">
        <v>110</v>
      </c>
      <c r="G307" s="103"/>
      <c r="H307" s="86"/>
      <c r="I307" s="220">
        <v>90</v>
      </c>
      <c r="J307" s="224">
        <v>90</v>
      </c>
      <c r="K307" s="86"/>
      <c r="L307" s="86"/>
      <c r="M307" s="86"/>
      <c r="N307" s="86"/>
      <c r="O307" s="86"/>
      <c r="P307" s="86"/>
      <c r="Q307" s="68">
        <f t="shared" si="12"/>
        <v>90</v>
      </c>
      <c r="R307" s="225">
        <v>87.5</v>
      </c>
      <c r="S307" s="86"/>
      <c r="T307" s="82">
        <f t="shared" si="13"/>
        <v>67</v>
      </c>
      <c r="U307" s="220">
        <v>90</v>
      </c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90</v>
      </c>
    </row>
    <row r="308" spans="1:34">
      <c r="A308" s="5" t="s">
        <v>47</v>
      </c>
      <c r="B308" s="11">
        <v>302</v>
      </c>
      <c r="C308" s="2">
        <v>21013</v>
      </c>
      <c r="D308" s="2" t="s">
        <v>633</v>
      </c>
      <c r="E308" s="1" t="s">
        <v>361</v>
      </c>
      <c r="F308" s="95" t="s">
        <v>110</v>
      </c>
      <c r="G308" s="103"/>
      <c r="H308" s="86"/>
      <c r="I308" s="220">
        <v>85</v>
      </c>
      <c r="J308" s="224">
        <v>85</v>
      </c>
      <c r="K308" s="86"/>
      <c r="L308" s="86"/>
      <c r="M308" s="86"/>
      <c r="N308" s="86"/>
      <c r="O308" s="86"/>
      <c r="P308" s="86"/>
      <c r="Q308" s="68">
        <f t="shared" si="12"/>
        <v>85</v>
      </c>
      <c r="R308" s="225">
        <v>75</v>
      </c>
      <c r="S308" s="86"/>
      <c r="T308" s="82">
        <f t="shared" si="13"/>
        <v>61</v>
      </c>
      <c r="U308" s="220">
        <v>84</v>
      </c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84</v>
      </c>
    </row>
    <row r="309" spans="1:34">
      <c r="A309" s="5" t="s">
        <v>47</v>
      </c>
      <c r="B309" s="11">
        <v>303</v>
      </c>
      <c r="C309" s="2">
        <v>20980</v>
      </c>
      <c r="D309" s="2" t="s">
        <v>601</v>
      </c>
      <c r="E309" s="1" t="s">
        <v>336</v>
      </c>
      <c r="F309" s="95" t="s">
        <v>110</v>
      </c>
      <c r="G309" s="103"/>
      <c r="H309" s="86"/>
      <c r="I309" s="220">
        <v>95</v>
      </c>
      <c r="J309" s="224">
        <v>85</v>
      </c>
      <c r="K309" s="86"/>
      <c r="L309" s="86"/>
      <c r="M309" s="86"/>
      <c r="N309" s="86"/>
      <c r="O309" s="86"/>
      <c r="P309" s="86"/>
      <c r="Q309" s="68">
        <f t="shared" si="12"/>
        <v>90</v>
      </c>
      <c r="R309" s="225">
        <v>80</v>
      </c>
      <c r="S309" s="86"/>
      <c r="T309" s="82">
        <f t="shared" si="13"/>
        <v>65</v>
      </c>
      <c r="U309" s="220">
        <v>90</v>
      </c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90</v>
      </c>
    </row>
    <row r="310" spans="1:34">
      <c r="A310" s="5" t="s">
        <v>47</v>
      </c>
      <c r="B310" s="11">
        <v>304</v>
      </c>
      <c r="C310" s="2">
        <v>20952</v>
      </c>
      <c r="D310" s="2" t="s">
        <v>573</v>
      </c>
      <c r="E310" s="1" t="s">
        <v>312</v>
      </c>
      <c r="F310" s="95" t="s">
        <v>110</v>
      </c>
      <c r="G310" s="103"/>
      <c r="H310" s="86"/>
      <c r="I310" s="220">
        <v>95</v>
      </c>
      <c r="J310" s="224" t="s">
        <v>1990</v>
      </c>
      <c r="K310" s="86"/>
      <c r="L310" s="86"/>
      <c r="M310" s="86"/>
      <c r="N310" s="86"/>
      <c r="O310" s="86"/>
      <c r="P310" s="86"/>
      <c r="Q310" s="68">
        <f t="shared" si="12"/>
        <v>95</v>
      </c>
      <c r="R310" s="225">
        <v>70</v>
      </c>
      <c r="S310" s="86"/>
      <c r="T310" s="82">
        <f t="shared" si="13"/>
        <v>65</v>
      </c>
      <c r="U310" s="220">
        <v>87</v>
      </c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87</v>
      </c>
    </row>
    <row r="311" spans="1:34">
      <c r="A311" s="5" t="s">
        <v>47</v>
      </c>
      <c r="B311" s="11">
        <v>305</v>
      </c>
      <c r="C311" s="2">
        <v>20807</v>
      </c>
      <c r="D311" s="2" t="s">
        <v>434</v>
      </c>
      <c r="E311" s="1" t="s">
        <v>197</v>
      </c>
      <c r="F311" s="95" t="s">
        <v>110</v>
      </c>
      <c r="G311" s="103"/>
      <c r="H311" s="86"/>
      <c r="I311" s="220">
        <v>80</v>
      </c>
      <c r="J311" s="224">
        <v>50</v>
      </c>
      <c r="K311" s="86"/>
      <c r="L311" s="86"/>
      <c r="M311" s="86"/>
      <c r="N311" s="86"/>
      <c r="O311" s="86"/>
      <c r="P311" s="86"/>
      <c r="Q311" s="68">
        <f t="shared" si="12"/>
        <v>65</v>
      </c>
      <c r="R311" s="225">
        <v>57.5</v>
      </c>
      <c r="S311" s="86"/>
      <c r="T311" s="82">
        <f t="shared" si="13"/>
        <v>47</v>
      </c>
      <c r="U311" s="220">
        <v>90</v>
      </c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90</v>
      </c>
    </row>
    <row r="312" spans="1:34">
      <c r="A312" s="5" t="s">
        <v>47</v>
      </c>
      <c r="B312" s="11">
        <v>306</v>
      </c>
      <c r="C312" s="2">
        <v>20848</v>
      </c>
      <c r="D312" s="2" t="s">
        <v>471</v>
      </c>
      <c r="E312" s="1" t="s">
        <v>227</v>
      </c>
      <c r="F312" s="95" t="s">
        <v>110</v>
      </c>
      <c r="G312" s="103"/>
      <c r="H312" s="86"/>
      <c r="I312" s="220">
        <v>95</v>
      </c>
      <c r="J312" s="224">
        <v>90</v>
      </c>
      <c r="K312" s="86"/>
      <c r="L312" s="86"/>
      <c r="M312" s="86"/>
      <c r="N312" s="86"/>
      <c r="O312" s="86"/>
      <c r="P312" s="86"/>
      <c r="Q312" s="68">
        <f t="shared" si="12"/>
        <v>92.5</v>
      </c>
      <c r="R312" s="225">
        <v>85</v>
      </c>
      <c r="S312" s="86"/>
      <c r="T312" s="82">
        <f t="shared" si="13"/>
        <v>68</v>
      </c>
      <c r="U312" s="220">
        <v>90</v>
      </c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90</v>
      </c>
    </row>
    <row r="313" spans="1:34">
      <c r="A313" s="5" t="s">
        <v>47</v>
      </c>
      <c r="B313" s="11">
        <v>307</v>
      </c>
      <c r="C313" s="2">
        <v>20955</v>
      </c>
      <c r="D313" s="2" t="s">
        <v>576</v>
      </c>
      <c r="E313" s="1" t="s">
        <v>315</v>
      </c>
      <c r="F313" s="95" t="s">
        <v>109</v>
      </c>
      <c r="G313" s="103"/>
      <c r="H313" s="86"/>
      <c r="I313" s="220" t="s">
        <v>1990</v>
      </c>
      <c r="J313" s="224">
        <v>20</v>
      </c>
      <c r="K313" s="86"/>
      <c r="L313" s="86"/>
      <c r="M313" s="86"/>
      <c r="N313" s="86"/>
      <c r="O313" s="86"/>
      <c r="P313" s="86"/>
      <c r="Q313" s="68">
        <f t="shared" si="12"/>
        <v>20</v>
      </c>
      <c r="R313" s="225">
        <v>67.5</v>
      </c>
      <c r="S313" s="86"/>
      <c r="T313" s="82">
        <f t="shared" si="13"/>
        <v>27</v>
      </c>
      <c r="U313" s="220" t="s">
        <v>1990</v>
      </c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>
      <c r="A314" s="5" t="s">
        <v>47</v>
      </c>
      <c r="B314" s="11">
        <v>308</v>
      </c>
      <c r="C314" s="2">
        <v>20813</v>
      </c>
      <c r="D314" s="2" t="s">
        <v>439</v>
      </c>
      <c r="E314" s="1" t="s">
        <v>200</v>
      </c>
      <c r="F314" s="95" t="s">
        <v>110</v>
      </c>
      <c r="G314" s="103"/>
      <c r="H314" s="86"/>
      <c r="I314" s="220">
        <v>90</v>
      </c>
      <c r="J314" s="224" t="s">
        <v>1990</v>
      </c>
      <c r="K314" s="86"/>
      <c r="L314" s="86"/>
      <c r="M314" s="86"/>
      <c r="N314" s="86"/>
      <c r="O314" s="86"/>
      <c r="P314" s="86"/>
      <c r="Q314" s="68">
        <f t="shared" si="12"/>
        <v>90</v>
      </c>
      <c r="R314" s="225">
        <v>62.5</v>
      </c>
      <c r="S314" s="86"/>
      <c r="T314" s="82">
        <f t="shared" si="13"/>
        <v>61</v>
      </c>
      <c r="U314" s="220" t="s">
        <v>1990</v>
      </c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>
      <c r="A315" s="5" t="s">
        <v>47</v>
      </c>
      <c r="B315" s="11">
        <v>309</v>
      </c>
      <c r="C315" s="2">
        <v>20814</v>
      </c>
      <c r="D315" s="2" t="s">
        <v>440</v>
      </c>
      <c r="E315" s="1" t="s">
        <v>201</v>
      </c>
      <c r="F315" s="95" t="s">
        <v>110</v>
      </c>
      <c r="G315" s="103"/>
      <c r="H315" s="86"/>
      <c r="I315" s="220">
        <v>100</v>
      </c>
      <c r="J315" s="224">
        <v>70</v>
      </c>
      <c r="K315" s="86"/>
      <c r="L315" s="86"/>
      <c r="M315" s="86"/>
      <c r="N315" s="86"/>
      <c r="O315" s="86"/>
      <c r="P315" s="86"/>
      <c r="Q315" s="68">
        <f t="shared" si="12"/>
        <v>85</v>
      </c>
      <c r="R315" s="225">
        <v>75</v>
      </c>
      <c r="S315" s="86"/>
      <c r="T315" s="82">
        <f t="shared" si="13"/>
        <v>61</v>
      </c>
      <c r="U315" s="220">
        <v>85</v>
      </c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85</v>
      </c>
    </row>
    <row r="316" spans="1:34">
      <c r="A316" s="5" t="s">
        <v>47</v>
      </c>
      <c r="B316" s="11">
        <v>310</v>
      </c>
      <c r="C316" s="2">
        <v>20916</v>
      </c>
      <c r="D316" s="2" t="s">
        <v>538</v>
      </c>
      <c r="E316" s="1" t="s">
        <v>283</v>
      </c>
      <c r="F316" s="95" t="s">
        <v>110</v>
      </c>
      <c r="G316" s="103"/>
      <c r="H316" s="86"/>
      <c r="I316" s="220">
        <v>85</v>
      </c>
      <c r="J316" s="224">
        <v>80</v>
      </c>
      <c r="K316" s="86"/>
      <c r="L316" s="86"/>
      <c r="M316" s="86"/>
      <c r="N316" s="86"/>
      <c r="O316" s="86"/>
      <c r="P316" s="86"/>
      <c r="Q316" s="68">
        <f t="shared" si="12"/>
        <v>82.5</v>
      </c>
      <c r="R316" s="225">
        <v>72.5</v>
      </c>
      <c r="S316" s="86"/>
      <c r="T316" s="82">
        <f t="shared" si="13"/>
        <v>59</v>
      </c>
      <c r="U316" s="220">
        <v>83</v>
      </c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83</v>
      </c>
    </row>
    <row r="317" spans="1:34">
      <c r="A317" s="5" t="s">
        <v>47</v>
      </c>
      <c r="B317" s="11">
        <v>311</v>
      </c>
      <c r="C317" s="2">
        <v>20917</v>
      </c>
      <c r="D317" s="2" t="s">
        <v>539</v>
      </c>
      <c r="E317" s="1" t="s">
        <v>284</v>
      </c>
      <c r="F317" s="95" t="s">
        <v>110</v>
      </c>
      <c r="G317" s="103"/>
      <c r="H317" s="86"/>
      <c r="I317" s="220">
        <v>95</v>
      </c>
      <c r="J317" s="224">
        <v>70</v>
      </c>
      <c r="K317" s="86"/>
      <c r="L317" s="86"/>
      <c r="M317" s="86"/>
      <c r="N317" s="86"/>
      <c r="O317" s="86"/>
      <c r="P317" s="86"/>
      <c r="Q317" s="68">
        <f t="shared" si="12"/>
        <v>82.5</v>
      </c>
      <c r="R317" s="225">
        <v>80</v>
      </c>
      <c r="S317" s="86"/>
      <c r="T317" s="82">
        <f t="shared" si="13"/>
        <v>61</v>
      </c>
      <c r="U317" s="220">
        <v>87</v>
      </c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87</v>
      </c>
    </row>
    <row r="318" spans="1:34">
      <c r="A318" s="5" t="s">
        <v>47</v>
      </c>
      <c r="B318" s="11">
        <v>312</v>
      </c>
      <c r="C318" s="2">
        <v>20987</v>
      </c>
      <c r="D318" s="2" t="s">
        <v>608</v>
      </c>
      <c r="E318" s="1" t="s">
        <v>342</v>
      </c>
      <c r="F318" s="95" t="s">
        <v>109</v>
      </c>
      <c r="G318" s="103"/>
      <c r="H318" s="86"/>
      <c r="I318" s="220">
        <v>95</v>
      </c>
      <c r="J318" s="224">
        <v>95</v>
      </c>
      <c r="K318" s="86"/>
      <c r="L318" s="86"/>
      <c r="M318" s="86"/>
      <c r="N318" s="86"/>
      <c r="O318" s="86"/>
      <c r="P318" s="86"/>
      <c r="Q318" s="68">
        <f t="shared" si="12"/>
        <v>95</v>
      </c>
      <c r="R318" s="225">
        <v>85</v>
      </c>
      <c r="S318" s="86"/>
      <c r="T318" s="82">
        <f t="shared" si="13"/>
        <v>69</v>
      </c>
      <c r="U318" s="220">
        <v>90</v>
      </c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90</v>
      </c>
    </row>
    <row r="319" spans="1:34">
      <c r="A319" s="5" t="s">
        <v>47</v>
      </c>
      <c r="B319" s="11">
        <v>296</v>
      </c>
      <c r="C319" s="2">
        <v>20988</v>
      </c>
      <c r="D319" s="2" t="s">
        <v>609</v>
      </c>
      <c r="E319" s="1" t="s">
        <v>343</v>
      </c>
      <c r="F319" s="95" t="s">
        <v>110</v>
      </c>
      <c r="G319" s="103"/>
      <c r="H319" s="86"/>
      <c r="I319" s="220" t="s">
        <v>1990</v>
      </c>
      <c r="J319" s="224">
        <v>70</v>
      </c>
      <c r="K319" s="86"/>
      <c r="L319" s="86"/>
      <c r="M319" s="86"/>
      <c r="N319" s="86"/>
      <c r="O319" s="86"/>
      <c r="P319" s="86"/>
      <c r="Q319" s="68">
        <f t="shared" si="12"/>
        <v>70</v>
      </c>
      <c r="R319" s="225">
        <v>55</v>
      </c>
      <c r="S319" s="86"/>
      <c r="T319" s="82">
        <f t="shared" si="13"/>
        <v>49</v>
      </c>
      <c r="U319" s="220">
        <v>83</v>
      </c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83</v>
      </c>
    </row>
    <row r="320" spans="1:34">
      <c r="A320" s="5" t="s">
        <v>47</v>
      </c>
      <c r="B320" s="11">
        <v>313</v>
      </c>
      <c r="C320" s="2">
        <v>21022</v>
      </c>
      <c r="D320" s="2" t="s">
        <v>642</v>
      </c>
      <c r="E320" s="1" t="s">
        <v>999</v>
      </c>
      <c r="F320" s="95" t="s">
        <v>110</v>
      </c>
      <c r="G320" s="103"/>
      <c r="H320" s="86"/>
      <c r="I320" s="220">
        <v>100</v>
      </c>
      <c r="J320" s="224">
        <v>80</v>
      </c>
      <c r="K320" s="86"/>
      <c r="L320" s="86"/>
      <c r="M320" s="86"/>
      <c r="N320" s="86"/>
      <c r="O320" s="86"/>
      <c r="P320" s="86"/>
      <c r="Q320" s="68">
        <f t="shared" si="12"/>
        <v>90</v>
      </c>
      <c r="R320" s="225">
        <v>87.5</v>
      </c>
      <c r="S320" s="86"/>
      <c r="T320" s="82">
        <f t="shared" si="13"/>
        <v>67</v>
      </c>
      <c r="U320" s="220">
        <v>90</v>
      </c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90</v>
      </c>
    </row>
    <row r="321" spans="1:34">
      <c r="A321" s="5" t="s">
        <v>47</v>
      </c>
      <c r="B321" s="11">
        <v>314</v>
      </c>
      <c r="C321" s="2">
        <v>21027</v>
      </c>
      <c r="D321" s="2" t="s">
        <v>647</v>
      </c>
      <c r="E321" s="1" t="s">
        <v>373</v>
      </c>
      <c r="F321" s="95" t="s">
        <v>110</v>
      </c>
      <c r="G321" s="103"/>
      <c r="H321" s="86"/>
      <c r="I321" s="220" t="s">
        <v>1990</v>
      </c>
      <c r="J321" s="224" t="s">
        <v>1990</v>
      </c>
      <c r="K321" s="86"/>
      <c r="L321" s="86"/>
      <c r="M321" s="86"/>
      <c r="N321" s="86"/>
      <c r="O321" s="86"/>
      <c r="P321" s="86"/>
      <c r="Q321" s="68">
        <f t="shared" si="12"/>
        <v>0</v>
      </c>
      <c r="R321" s="225">
        <v>62.5</v>
      </c>
      <c r="S321" s="86"/>
      <c r="T321" s="82">
        <f t="shared" si="13"/>
        <v>16</v>
      </c>
      <c r="U321" s="220">
        <v>83</v>
      </c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83</v>
      </c>
    </row>
    <row r="322" spans="1:34">
      <c r="A322" s="5" t="s">
        <v>47</v>
      </c>
      <c r="B322" s="11">
        <v>315</v>
      </c>
      <c r="C322" s="2">
        <v>20851</v>
      </c>
      <c r="D322" s="2" t="s">
        <v>474</v>
      </c>
      <c r="E322" s="1" t="s">
        <v>230</v>
      </c>
      <c r="F322" s="95" t="s">
        <v>110</v>
      </c>
      <c r="G322" s="103"/>
      <c r="H322" s="86"/>
      <c r="I322" s="220">
        <v>100</v>
      </c>
      <c r="J322" s="224">
        <v>85</v>
      </c>
      <c r="K322" s="86"/>
      <c r="L322" s="86"/>
      <c r="M322" s="86"/>
      <c r="N322" s="86"/>
      <c r="O322" s="86"/>
      <c r="P322" s="86"/>
      <c r="Q322" s="68">
        <f t="shared" si="12"/>
        <v>92.5</v>
      </c>
      <c r="R322" s="225">
        <v>82.5</v>
      </c>
      <c r="S322" s="86"/>
      <c r="T322" s="82">
        <f t="shared" si="13"/>
        <v>67</v>
      </c>
      <c r="U322" s="220">
        <v>87</v>
      </c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87</v>
      </c>
    </row>
    <row r="323" spans="1:34">
      <c r="A323" s="5" t="s">
        <v>47</v>
      </c>
      <c r="B323" s="11">
        <v>316</v>
      </c>
      <c r="C323" s="2"/>
      <c r="D323" s="1"/>
      <c r="E323" s="1"/>
      <c r="F323" s="95"/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>
      <c r="A324" s="5" t="s">
        <v>47</v>
      </c>
      <c r="B324" s="11">
        <v>317</v>
      </c>
      <c r="C324" s="2"/>
      <c r="D324" s="1"/>
      <c r="E324" s="1"/>
      <c r="F324" s="95"/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>
      <c r="A325" s="5" t="s">
        <v>47</v>
      </c>
      <c r="B325" s="11">
        <v>318</v>
      </c>
      <c r="C325" s="2"/>
      <c r="D325" s="1"/>
      <c r="E325" s="1"/>
      <c r="F325" s="95"/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>
      <c r="A326" s="5" t="s">
        <v>47</v>
      </c>
      <c r="B326" s="11">
        <v>319</v>
      </c>
      <c r="C326" s="2"/>
      <c r="D326" s="1"/>
      <c r="E326" s="1"/>
      <c r="F326" s="95"/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>
      <c r="A327" s="6" t="s">
        <v>47</v>
      </c>
      <c r="B327" s="12">
        <v>320</v>
      </c>
      <c r="C327" s="7"/>
      <c r="D327" s="8"/>
      <c r="E327" s="8"/>
      <c r="F327" s="96"/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>
      <c r="C329">
        <f>MAX(C8:C327)</f>
        <v>21408</v>
      </c>
    </row>
  </sheetData>
  <sheetProtection sheet="1" objects="1" scenarios="1"/>
  <sortState ref="A9:F327">
    <sortCondition ref="A9:A327"/>
    <sortCondition ref="E9:E327"/>
  </sortState>
  <mergeCells count="11">
    <mergeCell ref="F6:F7"/>
    <mergeCell ref="A6:A7"/>
    <mergeCell ref="B6:B7"/>
    <mergeCell ref="C6:C7"/>
    <mergeCell ref="D6:D7"/>
    <mergeCell ref="E6:E7"/>
    <mergeCell ref="G2:I4"/>
    <mergeCell ref="S2:Z2"/>
    <mergeCell ref="S4:Z4"/>
    <mergeCell ref="G6:T6"/>
    <mergeCell ref="U6:AH6"/>
  </mergeCells>
  <conditionalFormatting sqref="E122:E327 E8:E120">
    <cfRule type="duplicateValues" dxfId="4" priority="4"/>
  </conditionalFormatting>
  <conditionalFormatting sqref="E121">
    <cfRule type="duplicateValues" dxfId="3" priority="3"/>
  </conditionalFormatting>
  <conditionalFormatting sqref="E8:E327">
    <cfRule type="duplicateValues" dxfId="2" priority="2"/>
  </conditionalFormatting>
  <conditionalFormatting sqref="C8:D327">
    <cfRule type="duplicateValues" dxfId="1" priority="6"/>
  </conditionalFormatting>
  <pageMargins left="0.7" right="0.7" top="0.75" bottom="0.75" header="0.3" footer="0.3"/>
  <pageSetup paperSize="10002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Zeros="0" workbookViewId="0">
      <pane ySplit="6" topLeftCell="A7" activePane="bottomLeft" state="frozen"/>
      <selection pane="bottomLeft" activeCell="A7" sqref="A7"/>
    </sheetView>
  </sheetViews>
  <sheetFormatPr defaultColWidth="4.7109375" defaultRowHeight="15"/>
  <cols>
    <col min="1" max="1" width="5.28515625" customWidth="1"/>
    <col min="2" max="2" width="8.140625" customWidth="1"/>
    <col min="3" max="3" width="13" customWidth="1"/>
    <col min="4" max="4" width="35.140625" customWidth="1"/>
    <col min="5" max="5" width="4.7109375" customWidth="1"/>
    <col min="6" max="6" width="6" bestFit="1" customWidth="1"/>
    <col min="19" max="19" width="7.5703125" customWidth="1"/>
    <col min="21" max="21" width="21.42578125" customWidth="1"/>
    <col min="22" max="22" width="4.7109375" customWidth="1"/>
    <col min="23" max="26" width="4.7109375" hidden="1" customWidth="1"/>
    <col min="27" max="27" width="11.5703125" hidden="1" customWidth="1"/>
    <col min="28" max="28" width="7.85546875" hidden="1" customWidth="1"/>
    <col min="29" max="29" width="11.42578125" hidden="1" customWidth="1"/>
    <col min="30" max="30" width="13.28515625" hidden="1" customWidth="1"/>
    <col min="31" max="31" width="5" hidden="1" customWidth="1"/>
    <col min="32" max="32" width="26" hidden="1" customWidth="1"/>
    <col min="33" max="33" width="17.42578125" hidden="1" customWidth="1"/>
    <col min="34" max="41" width="4.7109375" hidden="1" customWidth="1"/>
  </cols>
  <sheetData>
    <row r="1" spans="1:31" ht="18.75" customHeight="1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75"/>
      <c r="N1" s="75"/>
      <c r="O1" s="75"/>
      <c r="P1" s="75"/>
      <c r="Q1" s="75"/>
      <c r="R1" s="75"/>
      <c r="S1" s="75"/>
      <c r="T1" s="7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1" ht="18.75" customHeight="1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75"/>
      <c r="N2" s="75"/>
      <c r="O2" s="75"/>
      <c r="P2" s="75"/>
      <c r="Q2" s="75"/>
      <c r="R2" s="75"/>
      <c r="S2" s="75"/>
      <c r="T2" s="7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8.75" customHeight="1">
      <c r="A3" s="117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75"/>
      <c r="N3" s="75"/>
      <c r="O3" s="75"/>
      <c r="P3" s="75"/>
      <c r="Q3" s="75"/>
      <c r="R3" s="75"/>
      <c r="S3" s="75"/>
      <c r="T3" s="7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>
      <c r="A4" s="117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5"/>
      <c r="N4" s="75"/>
      <c r="O4" s="75"/>
      <c r="P4" s="75"/>
      <c r="Q4" s="75"/>
      <c r="R4" s="75"/>
      <c r="S4" s="75"/>
      <c r="T4" s="7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ht="18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3"/>
      <c r="N5" s="73"/>
      <c r="O5" s="73"/>
      <c r="P5" s="73"/>
      <c r="Q5" s="73"/>
      <c r="R5" s="73"/>
      <c r="S5" s="73"/>
      <c r="T5" s="7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ht="9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ht="18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1"/>
      <c r="U7" s="55"/>
      <c r="V7" s="31"/>
    </row>
    <row r="8" spans="1:31" ht="18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31"/>
      <c r="U8" s="31"/>
      <c r="V8" s="31"/>
      <c r="W8" s="76">
        <v>3</v>
      </c>
      <c r="X8" s="32">
        <f>IF(W8=1,1,IF(W8=2,9,17))</f>
        <v>17</v>
      </c>
    </row>
    <row r="9" spans="1:31" ht="26.25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31"/>
      <c r="U9" s="31"/>
      <c r="V9" s="31"/>
      <c r="W9" s="76">
        <v>1</v>
      </c>
      <c r="X9">
        <f>X8+W9-1</f>
        <v>17</v>
      </c>
    </row>
    <row r="10" spans="1:31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31"/>
      <c r="U10" s="31"/>
      <c r="V10" s="31"/>
      <c r="W10" s="76">
        <v>1</v>
      </c>
    </row>
    <row r="11" spans="1:31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31"/>
      <c r="U11" s="31"/>
      <c r="V11" s="31"/>
    </row>
    <row r="12" spans="1:31" ht="6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4" spans="1:31" ht="18">
      <c r="A14" s="26" t="str">
        <f ca="1">"DAFTAR NILAI "&amp;OFFSET(AA31,W10,0)</f>
        <v>DAFTAR NILAI PENGETAHUAN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31" ht="18">
      <c r="A15" s="26" t="str">
        <f>"MATA PELAJARAN "&amp;IF(W8=1,data7!S2,IF(W8=2,data8!S2,data9!S2))</f>
        <v>MATA PELAJARAN ___________________________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7" spans="1:40">
      <c r="A17" t="s">
        <v>61</v>
      </c>
      <c r="B17" s="15" t="s">
        <v>68</v>
      </c>
      <c r="C17" s="14" t="str">
        <f ca="1">OFFSET(AF22,X9,0)</f>
        <v>SEMBILAN SATU (9-1)</v>
      </c>
      <c r="H17" t="s">
        <v>69</v>
      </c>
      <c r="L17" s="16" t="s">
        <v>71</v>
      </c>
      <c r="M17" s="77" t="s">
        <v>1982</v>
      </c>
    </row>
    <row r="18" spans="1:40">
      <c r="A18" t="s">
        <v>62</v>
      </c>
      <c r="B18" s="15" t="s">
        <v>68</v>
      </c>
      <c r="C18" s="33">
        <f>IF(W8=1,data7!S3,IF(W8=2,data8!S3,data9!S3))</f>
        <v>75</v>
      </c>
      <c r="H18" t="s">
        <v>70</v>
      </c>
      <c r="L18" s="16" t="s">
        <v>71</v>
      </c>
      <c r="M18" t="str">
        <f ca="1">OFFSET(AG22,X9,0)</f>
        <v>RONA NURHANA DEWI, S.Pd.</v>
      </c>
      <c r="AA18" s="50">
        <f>IF(W10=1,4,18)</f>
        <v>4</v>
      </c>
      <c r="AB18" s="50">
        <f>1+AA18</f>
        <v>5</v>
      </c>
      <c r="AC18" s="50">
        <f t="shared" ref="AC18:AN18" si="0">1+AB18</f>
        <v>6</v>
      </c>
      <c r="AD18" s="50">
        <f t="shared" si="0"/>
        <v>7</v>
      </c>
      <c r="AE18" s="50">
        <f t="shared" si="0"/>
        <v>8</v>
      </c>
      <c r="AF18" s="50">
        <f t="shared" si="0"/>
        <v>9</v>
      </c>
      <c r="AG18" s="50">
        <f t="shared" si="0"/>
        <v>10</v>
      </c>
      <c r="AH18" s="50">
        <f t="shared" si="0"/>
        <v>11</v>
      </c>
      <c r="AI18" s="50">
        <f t="shared" si="0"/>
        <v>12</v>
      </c>
      <c r="AJ18" s="50">
        <f t="shared" si="0"/>
        <v>13</v>
      </c>
      <c r="AK18" s="50">
        <f t="shared" si="0"/>
        <v>14</v>
      </c>
      <c r="AL18" s="50">
        <f t="shared" si="0"/>
        <v>15</v>
      </c>
      <c r="AM18" s="50">
        <f t="shared" si="0"/>
        <v>16</v>
      </c>
      <c r="AN18" s="50">
        <f t="shared" si="0"/>
        <v>17</v>
      </c>
    </row>
    <row r="19" spans="1:40" ht="7.5" customHeight="1" thickBot="1"/>
    <row r="20" spans="1:40" ht="30" customHeight="1" thickBot="1">
      <c r="A20" s="17" t="s">
        <v>63</v>
      </c>
      <c r="B20" s="18" t="s">
        <v>64</v>
      </c>
      <c r="C20" s="18" t="s">
        <v>65</v>
      </c>
      <c r="D20" s="18" t="s">
        <v>66</v>
      </c>
      <c r="E20" s="18" t="s">
        <v>4</v>
      </c>
      <c r="F20" s="18" t="str">
        <f t="shared" ref="F20:N20" ca="1" si="1">OFFSET(AA19,$W$10,0)</f>
        <v>P1</v>
      </c>
      <c r="G20" s="18" t="str">
        <f t="shared" ca="1" si="1"/>
        <v>P2</v>
      </c>
      <c r="H20" s="18" t="str">
        <f t="shared" ca="1" si="1"/>
        <v>P3</v>
      </c>
      <c r="I20" s="18" t="str">
        <f t="shared" ca="1" si="1"/>
        <v>P4</v>
      </c>
      <c r="J20" s="18" t="str">
        <f t="shared" ca="1" si="1"/>
        <v>P5</v>
      </c>
      <c r="K20" s="18" t="str">
        <f t="shared" ca="1" si="1"/>
        <v>P6</v>
      </c>
      <c r="L20" s="18" t="str">
        <f t="shared" ca="1" si="1"/>
        <v>P7</v>
      </c>
      <c r="M20" s="18" t="str">
        <f t="shared" ca="1" si="1"/>
        <v>P8</v>
      </c>
      <c r="N20" s="18" t="str">
        <f t="shared" ca="1" si="1"/>
        <v>P9</v>
      </c>
      <c r="O20" s="18" t="str">
        <f ca="1">OFFSET(AJ19,$W$10,0)</f>
        <v>P10</v>
      </c>
      <c r="P20" s="18" t="str">
        <f ca="1">OFFSET(AK19,$W$10,0)</f>
        <v>Rt2</v>
      </c>
      <c r="Q20" s="18" t="str">
        <f ca="1">OFFSET(AL19,$W$10,0)</f>
        <v>PTS</v>
      </c>
      <c r="R20" s="18" t="str">
        <f ca="1">OFFSET(AM19,$W$10,0)</f>
        <v>PAS</v>
      </c>
      <c r="S20" s="19" t="str">
        <f ca="1">OFFSET(AN19,$W$10,0)</f>
        <v>Rapor</v>
      </c>
      <c r="Z20" s="30"/>
      <c r="AA20" s="18" t="s">
        <v>6</v>
      </c>
      <c r="AB20" s="18" t="s">
        <v>7</v>
      </c>
      <c r="AC20" s="18" t="s">
        <v>8</v>
      </c>
      <c r="AD20" s="18" t="s">
        <v>9</v>
      </c>
      <c r="AE20" s="18" t="s">
        <v>10</v>
      </c>
      <c r="AF20" s="18" t="s">
        <v>11</v>
      </c>
      <c r="AG20" s="18" t="s">
        <v>12</v>
      </c>
      <c r="AH20" s="18" t="s">
        <v>13</v>
      </c>
      <c r="AI20" s="18" t="s">
        <v>14</v>
      </c>
      <c r="AJ20" s="18" t="s">
        <v>19</v>
      </c>
      <c r="AK20" s="18" t="s">
        <v>15</v>
      </c>
      <c r="AL20" s="18" t="s">
        <v>67</v>
      </c>
      <c r="AM20" s="18" t="s">
        <v>17</v>
      </c>
      <c r="AN20" s="19" t="s">
        <v>18</v>
      </c>
    </row>
    <row r="21" spans="1:40" ht="21" customHeight="1">
      <c r="A21" s="23">
        <v>1</v>
      </c>
      <c r="B21" s="47">
        <f ca="1">IF($W$8=1,OFFSET(data7!C$7,$Z21,0),IF($W$8=2,OFFSET(data8!C$7,$Z21,0),OFFSET(data9!C$7,$Z21,0)))</f>
        <v>20853</v>
      </c>
      <c r="C21" s="47" t="str">
        <f ca="1">IF($W$8=1,OFFSET(data7!D$7,$Z21,0),IF($W$8=2,OFFSET(data8!D$7,$Z21,0),OFFSET(data9!D$7,$Z21,0)))</f>
        <v>0072367472</v>
      </c>
      <c r="D21" s="38" t="str">
        <f ca="1">IF($W$8=1,OFFSET(data7!E$7,$Z21,0),IF($W$8=2,OFFSET(data8!E$7,$Z21,0),OFFSET(data9!E$7,$Z21,0)))</f>
        <v>AFIF ADETIAN FIRMANSYAH</v>
      </c>
      <c r="E21" s="41" t="str">
        <f ca="1">IF($W$8=1,OFFSET(data7!F$7,$Z21,0),IF($W$8=2,OFFSET(data8!F$7,$Z21,0),OFFSET(data9!F$7,$Z21,0)))</f>
        <v>L</v>
      </c>
      <c r="F21" s="41">
        <f ca="1">IF($W$8=1,OFFSET(data7!$C$7,$Z21,AA$18),IF($W$8=2,OFFSET(data8!$C$7,$Z21,AA$18),OFFSET(data9!$C$7,$Z21,AA$18)))</f>
        <v>0</v>
      </c>
      <c r="G21" s="41">
        <f ca="1">IF($W$8=1,OFFSET(data7!$C$7,$Z21,AB$18),IF($W$8=2,OFFSET(data8!$C$7,$Z21,AB$18),OFFSET(data9!$C$7,$Z21,AB$18)))</f>
        <v>0</v>
      </c>
      <c r="H21" s="41">
        <f ca="1">IF($W$8=1,OFFSET(data7!$C$7,$Z21,AC$18),IF($W$8=2,OFFSET(data8!$C$7,$Z21,AC$18),OFFSET(data9!$C$7,$Z21,AC$18)))</f>
        <v>0</v>
      </c>
      <c r="I21" s="41">
        <f ca="1">IF($W$8=1,OFFSET(data7!$C$7,$Z21,AD$18),IF($W$8=2,OFFSET(data8!$C$7,$Z21,AD$18),OFFSET(data9!$C$7,$Z21,AD$18)))</f>
        <v>0</v>
      </c>
      <c r="J21" s="41">
        <f ca="1">IF($W$8=1,OFFSET(data7!$C$7,$Z21,AE$18),IF($W$8=2,OFFSET(data8!$C$7,$Z21,AE$18),OFFSET(data9!$C$7,$Z21,AE$18)))</f>
        <v>0</v>
      </c>
      <c r="K21" s="41">
        <f ca="1">IF($W$8=1,OFFSET(data7!$C$7,$Z21,AF$18),IF($W$8=2,OFFSET(data8!$C$7,$Z21,AF$18),OFFSET(data9!$C$7,$Z21,AF$18)))</f>
        <v>0</v>
      </c>
      <c r="L21" s="41">
        <f ca="1">IF($W$8=1,OFFSET(data7!$C$7,$Z21,AG$18),IF($W$8=2,OFFSET(data8!$C$7,$Z21,AG$18),OFFSET(data9!$C$7,$Z21,AG$18)))</f>
        <v>0</v>
      </c>
      <c r="M21" s="41">
        <f ca="1">IF($W$8=1,OFFSET(data7!$C$7,$Z21,AH$18),IF($W$8=2,OFFSET(data8!$C$7,$Z21,AH$18),OFFSET(data9!$C$7,$Z21,AH$18)))</f>
        <v>0</v>
      </c>
      <c r="N21" s="41">
        <f ca="1">IF($W$8=1,OFFSET(data7!$C$7,$Z21,AI$18),IF($W$8=2,OFFSET(data8!$C$7,$Z21,AI$18),OFFSET(data9!$C$7,$Z21,AI$18)))</f>
        <v>0</v>
      </c>
      <c r="O21" s="41">
        <f ca="1">IF($W$8=1,OFFSET(data7!$C$7,$Z21,AJ$18),IF($W$8=2,OFFSET(data8!$C$7,$Z21,AJ$18),OFFSET(data9!$C$7,$Z21,AJ$18)))</f>
        <v>0</v>
      </c>
      <c r="P21" s="105">
        <f ca="1">IF($W$8=1,OFFSET(data7!$C$7,$Z21,AK$18),IF($W$8=2,OFFSET(data8!$C$7,$Z21,AK$18),OFFSET(data9!$C$7,$Z21,AK$18)))</f>
        <v>0</v>
      </c>
      <c r="Q21" s="105">
        <f ca="1">IF($W$8=1,OFFSET(data7!$C$7,$Z21,AL$18),IF($W$8=2,OFFSET(data8!$C$7,$Z21,AL$18),OFFSET(data9!$C$7,$Z21,AL$18)))</f>
        <v>0</v>
      </c>
      <c r="R21" s="105">
        <f ca="1">IF($W$8=1,OFFSET(data7!$C$7,$Z21,AM$18),IF($W$8=2,OFFSET(data8!$C$7,$Z21,AM$18),OFFSET(data9!$C$7,$Z21,AM$18)))</f>
        <v>0</v>
      </c>
      <c r="S21" s="108">
        <f ca="1">IF($W$8=1,OFFSET(data7!$C$7,$Z21,AN$18),IF($W$8=2,OFFSET(data8!$C$7,$Z21,AN$18),OFFSET(data9!$C$7,$Z21,AN$18)))</f>
        <v>0</v>
      </c>
      <c r="Z21" s="29">
        <f ca="1">OFFSET(AE22,W9,0)</f>
        <v>1</v>
      </c>
      <c r="AA21" s="28" t="s">
        <v>21</v>
      </c>
      <c r="AB21" s="18" t="s">
        <v>22</v>
      </c>
      <c r="AC21" s="18" t="s">
        <v>23</v>
      </c>
      <c r="AD21" s="18" t="s">
        <v>24</v>
      </c>
      <c r="AE21" s="18" t="s">
        <v>25</v>
      </c>
      <c r="AF21" s="18" t="s">
        <v>26</v>
      </c>
      <c r="AG21" s="18" t="s">
        <v>27</v>
      </c>
      <c r="AH21" s="18" t="s">
        <v>28</v>
      </c>
      <c r="AI21" s="18" t="s">
        <v>29</v>
      </c>
      <c r="AJ21" s="18" t="s">
        <v>111</v>
      </c>
      <c r="AK21" s="18"/>
      <c r="AL21" s="18"/>
      <c r="AM21" s="18"/>
      <c r="AN21" s="19" t="s">
        <v>18</v>
      </c>
    </row>
    <row r="22" spans="1:40" ht="21" customHeight="1">
      <c r="A22" s="24">
        <v>2</v>
      </c>
      <c r="B22" s="48">
        <f ca="1">IF($W$8=1,OFFSET(data7!C$7,$Z22,0),IF($W$8=2,OFFSET(data8!C$7,$Z22,0),OFFSET(data9!C$7,$Z22,0)))</f>
        <v>20783</v>
      </c>
      <c r="C22" s="48" t="str">
        <f ca="1">IF($W$8=1,OFFSET(data7!D$7,$Z22,0),IF($W$8=2,OFFSET(data8!D$7,$Z22,0),OFFSET(data9!D$7,$Z22,0)))</f>
        <v>0077491120</v>
      </c>
      <c r="D22" s="39" t="str">
        <f ca="1">IF($W$8=1,OFFSET(data7!E$7,$Z22,0),IF($W$8=2,OFFSET(data8!E$7,$Z22,0),OFFSET(data9!E$7,$Z22,0)))</f>
        <v>AQSHA GUSNI AUSHAF PUTRA</v>
      </c>
      <c r="E22" s="43" t="str">
        <f ca="1">IF($W$8=1,OFFSET(data7!F$7,$Z22,0),IF($W$8=2,OFFSET(data8!F$7,$Z22,0),OFFSET(data9!F$7,$Z22,0)))</f>
        <v>L</v>
      </c>
      <c r="F22" s="43">
        <f ca="1">IF($W$8=1,OFFSET(data7!$C$7,$Z22,AA$18),IF($W$8=2,OFFSET(data8!$C$7,$Z22,AA$18),OFFSET(data9!$C$7,$Z22,AA$18)))</f>
        <v>0</v>
      </c>
      <c r="G22" s="43">
        <f ca="1">IF($W$8=1,OFFSET(data7!$C$7,$Z22,AB$18),IF($W$8=2,OFFSET(data8!$C$7,$Z22,AB$18),OFFSET(data9!$C$7,$Z22,AB$18)))</f>
        <v>0</v>
      </c>
      <c r="H22" s="43">
        <f ca="1">IF($W$8=1,OFFSET(data7!$C$7,$Z22,AC$18),IF($W$8=2,OFFSET(data8!$C$7,$Z22,AC$18),OFFSET(data9!$C$7,$Z22,AC$18)))</f>
        <v>0</v>
      </c>
      <c r="I22" s="43">
        <f ca="1">IF($W$8=1,OFFSET(data7!$C$7,$Z22,AD$18),IF($W$8=2,OFFSET(data8!$C$7,$Z22,AD$18),OFFSET(data9!$C$7,$Z22,AD$18)))</f>
        <v>0</v>
      </c>
      <c r="J22" s="43">
        <f ca="1">IF($W$8=1,OFFSET(data7!$C$7,$Z22,AE$18),IF($W$8=2,OFFSET(data8!$C$7,$Z22,AE$18),OFFSET(data9!$C$7,$Z22,AE$18)))</f>
        <v>0</v>
      </c>
      <c r="K22" s="43">
        <f ca="1">IF($W$8=1,OFFSET(data7!$C$7,$Z22,AF$18),IF($W$8=2,OFFSET(data8!$C$7,$Z22,AF$18),OFFSET(data9!$C$7,$Z22,AF$18)))</f>
        <v>0</v>
      </c>
      <c r="L22" s="43">
        <f ca="1">IF($W$8=1,OFFSET(data7!$C$7,$Z22,AG$18),IF($W$8=2,OFFSET(data8!$C$7,$Z22,AG$18),OFFSET(data9!$C$7,$Z22,AG$18)))</f>
        <v>0</v>
      </c>
      <c r="M22" s="43">
        <f ca="1">IF($W$8=1,OFFSET(data7!$C$7,$Z22,AH$18),IF($W$8=2,OFFSET(data8!$C$7,$Z22,AH$18),OFFSET(data9!$C$7,$Z22,AH$18)))</f>
        <v>0</v>
      </c>
      <c r="N22" s="43">
        <f ca="1">IF($W$8=1,OFFSET(data7!$C$7,$Z22,AI$18),IF($W$8=2,OFFSET(data8!$C$7,$Z22,AI$18),OFFSET(data9!$C$7,$Z22,AI$18)))</f>
        <v>0</v>
      </c>
      <c r="O22" s="43">
        <f ca="1">IF($W$8=1,OFFSET(data7!$C$7,$Z22,AJ$18),IF($W$8=2,OFFSET(data8!$C$7,$Z22,AJ$18),OFFSET(data9!$C$7,$Z22,AJ$18)))</f>
        <v>0</v>
      </c>
      <c r="P22" s="106">
        <f ca="1">IF($W$8=1,OFFSET(data7!$C$7,$Z22,AK$18),IF($W$8=2,OFFSET(data8!$C$7,$Z22,AK$18),OFFSET(data9!$C$7,$Z22,AK$18)))</f>
        <v>0</v>
      </c>
      <c r="Q22" s="106">
        <f ca="1">IF($W$8=1,OFFSET(data7!$C$7,$Z22,AL$18),IF($W$8=2,OFFSET(data8!$C$7,$Z22,AL$18),OFFSET(data9!$C$7,$Z22,AL$18)))</f>
        <v>0</v>
      </c>
      <c r="R22" s="106">
        <f ca="1">IF($W$8=1,OFFSET(data7!$C$7,$Z22,AM$18),IF($W$8=2,OFFSET(data8!$C$7,$Z22,AM$18),OFFSET(data9!$C$7,$Z22,AM$18)))</f>
        <v>0</v>
      </c>
      <c r="S22" s="109">
        <f ca="1">IF($W$8=1,OFFSET(data7!$C$7,$Z22,AN$18),IF($W$8=2,OFFSET(data8!$C$7,$Z22,AN$18),OFFSET(data9!$C$7,$Z22,AN$18)))</f>
        <v>0</v>
      </c>
      <c r="Z22" s="29">
        <f ca="1">1+Z21</f>
        <v>2</v>
      </c>
      <c r="AA22" s="35" t="s">
        <v>106</v>
      </c>
      <c r="AB22" s="36" t="s">
        <v>105</v>
      </c>
      <c r="AC22" s="35" t="s">
        <v>0</v>
      </c>
      <c r="AD22" s="34" t="s">
        <v>107</v>
      </c>
      <c r="AE22" s="34">
        <v>8355</v>
      </c>
      <c r="AF22" s="34" t="s">
        <v>118</v>
      </c>
      <c r="AG22" s="34" t="s">
        <v>169</v>
      </c>
      <c r="AH22" s="34"/>
      <c r="AI22" s="34"/>
      <c r="AJ22" s="34"/>
      <c r="AK22" s="34"/>
      <c r="AL22" s="34"/>
      <c r="AM22" s="34"/>
      <c r="AN22" s="34"/>
    </row>
    <row r="23" spans="1:40" ht="21" customHeight="1">
      <c r="A23" s="24">
        <v>3</v>
      </c>
      <c r="B23" s="48">
        <f ca="1">IF($W$8=1,OFFSET(data7!C$7,$Z23,0),IF($W$8=2,OFFSET(data8!C$7,$Z23,0),OFFSET(data9!C$7,$Z23,0)))</f>
        <v>20901</v>
      </c>
      <c r="C23" s="48" t="str">
        <f ca="1">IF($W$8=1,OFFSET(data7!D$7,$Z23,0),IF($W$8=2,OFFSET(data8!D$7,$Z23,0),OFFSET(data9!D$7,$Z23,0)))</f>
        <v>0079517809</v>
      </c>
      <c r="D23" s="39" t="str">
        <f ca="1">IF($W$8=1,OFFSET(data7!E$7,$Z23,0),IF($W$8=2,OFFSET(data8!E$7,$Z23,0),OFFSET(data9!E$7,$Z23,0)))</f>
        <v>Aulya Nur Safitri</v>
      </c>
      <c r="E23" s="43" t="str">
        <f ca="1">IF($W$8=1,OFFSET(data7!F$7,$Z23,0),IF($W$8=2,OFFSET(data8!F$7,$Z23,0),OFFSET(data9!F$7,$Z23,0)))</f>
        <v>P</v>
      </c>
      <c r="F23" s="43">
        <f ca="1">IF($W$8=1,OFFSET(data7!$C$7,$Z23,AA$18),IF($W$8=2,OFFSET(data8!$C$7,$Z23,AA$18),OFFSET(data9!$C$7,$Z23,AA$18)))</f>
        <v>0</v>
      </c>
      <c r="G23" s="43">
        <f ca="1">IF($W$8=1,OFFSET(data7!$C$7,$Z23,AB$18),IF($W$8=2,OFFSET(data8!$C$7,$Z23,AB$18),OFFSET(data9!$C$7,$Z23,AB$18)))</f>
        <v>0</v>
      </c>
      <c r="H23" s="43">
        <f ca="1">IF($W$8=1,OFFSET(data7!$C$7,$Z23,AC$18),IF($W$8=2,OFFSET(data8!$C$7,$Z23,AC$18),OFFSET(data9!$C$7,$Z23,AC$18)))</f>
        <v>0</v>
      </c>
      <c r="I23" s="43">
        <f ca="1">IF($W$8=1,OFFSET(data7!$C$7,$Z23,AD$18),IF($W$8=2,OFFSET(data8!$C$7,$Z23,AD$18),OFFSET(data9!$C$7,$Z23,AD$18)))</f>
        <v>0</v>
      </c>
      <c r="J23" s="43">
        <f ca="1">IF($W$8=1,OFFSET(data7!$C$7,$Z23,AE$18),IF($W$8=2,OFFSET(data8!$C$7,$Z23,AE$18),OFFSET(data9!$C$7,$Z23,AE$18)))</f>
        <v>0</v>
      </c>
      <c r="K23" s="43">
        <f ca="1">IF($W$8=1,OFFSET(data7!$C$7,$Z23,AF$18),IF($W$8=2,OFFSET(data8!$C$7,$Z23,AF$18),OFFSET(data9!$C$7,$Z23,AF$18)))</f>
        <v>0</v>
      </c>
      <c r="L23" s="43">
        <f ca="1">IF($W$8=1,OFFSET(data7!$C$7,$Z23,AG$18),IF($W$8=2,OFFSET(data8!$C$7,$Z23,AG$18),OFFSET(data9!$C$7,$Z23,AG$18)))</f>
        <v>0</v>
      </c>
      <c r="M23" s="43">
        <f ca="1">IF($W$8=1,OFFSET(data7!$C$7,$Z23,AH$18),IF($W$8=2,OFFSET(data8!$C$7,$Z23,AH$18),OFFSET(data9!$C$7,$Z23,AH$18)))</f>
        <v>0</v>
      </c>
      <c r="N23" s="43">
        <f ca="1">IF($W$8=1,OFFSET(data7!$C$7,$Z23,AI$18),IF($W$8=2,OFFSET(data8!$C$7,$Z23,AI$18),OFFSET(data9!$C$7,$Z23,AI$18)))</f>
        <v>0</v>
      </c>
      <c r="O23" s="43">
        <f ca="1">IF($W$8=1,OFFSET(data7!$C$7,$Z23,AJ$18),IF($W$8=2,OFFSET(data8!$C$7,$Z23,AJ$18),OFFSET(data9!$C$7,$Z23,AJ$18)))</f>
        <v>0</v>
      </c>
      <c r="P23" s="106">
        <f ca="1">IF($W$8=1,OFFSET(data7!$C$7,$Z23,AK$18),IF($W$8=2,OFFSET(data8!$C$7,$Z23,AK$18),OFFSET(data9!$C$7,$Z23,AK$18)))</f>
        <v>0</v>
      </c>
      <c r="Q23" s="106">
        <f ca="1">IF($W$8=1,OFFSET(data7!$C$7,$Z23,AL$18),IF($W$8=2,OFFSET(data8!$C$7,$Z23,AL$18),OFFSET(data9!$C$7,$Z23,AL$18)))</f>
        <v>0</v>
      </c>
      <c r="R23" s="106">
        <f ca="1">IF($W$8=1,OFFSET(data7!$C$7,$Z23,AM$18),IF($W$8=2,OFFSET(data8!$C$7,$Z23,AM$18),OFFSET(data9!$C$7,$Z23,AM$18)))</f>
        <v>0</v>
      </c>
      <c r="S23" s="109">
        <f ca="1">IF($W$8=1,OFFSET(data7!$C$7,$Z23,AN$18),IF($W$8=2,OFFSET(data8!$C$7,$Z23,AN$18),OFFSET(data9!$C$7,$Z23,AN$18)))</f>
        <v>0</v>
      </c>
      <c r="Z23" s="29">
        <f t="shared" ref="Z23:Z60" ca="1" si="2">1+Z22</f>
        <v>3</v>
      </c>
      <c r="AA23" t="str">
        <f t="shared" ref="AA23:AA30" ca="1" si="3">OFFSET($AC$22,AB23,0)</f>
        <v>KELAS 9.1</v>
      </c>
      <c r="AB23" s="16">
        <f>X8</f>
        <v>17</v>
      </c>
      <c r="AC23" t="s">
        <v>76</v>
      </c>
      <c r="AD23" t="s">
        <v>100</v>
      </c>
      <c r="AE23">
        <v>1</v>
      </c>
      <c r="AF23" s="177" t="s">
        <v>143</v>
      </c>
      <c r="AG23" t="s">
        <v>1040</v>
      </c>
    </row>
    <row r="24" spans="1:40" ht="21" customHeight="1">
      <c r="A24" s="24">
        <v>4</v>
      </c>
      <c r="B24" s="48">
        <f ca="1">IF($W$8=1,OFFSET(data7!C$7,$Z24,0),IF($W$8=2,OFFSET(data8!C$7,$Z24,0),OFFSET(data9!C$7,$Z24,0)))</f>
        <v>20929</v>
      </c>
      <c r="C24" s="48" t="str">
        <f ca="1">IF($W$8=1,OFFSET(data7!D$7,$Z24,0),IF($W$8=2,OFFSET(data8!D$7,$Z24,0),OFFSET(data9!D$7,$Z24,0)))</f>
        <v>0068713227</v>
      </c>
      <c r="D24" s="39" t="str">
        <f ca="1">IF($W$8=1,OFFSET(data7!E$7,$Z24,0),IF($W$8=2,OFFSET(data8!E$7,$Z24,0),OFFSET(data9!E$7,$Z24,0)))</f>
        <v>AZHARA ADELIFIA</v>
      </c>
      <c r="E24" s="43" t="str">
        <f ca="1">IF($W$8=1,OFFSET(data7!F$7,$Z24,0),IF($W$8=2,OFFSET(data8!F$7,$Z24,0),OFFSET(data9!F$7,$Z24,0)))</f>
        <v>P</v>
      </c>
      <c r="F24" s="43">
        <f ca="1">IF($W$8=1,OFFSET(data7!$C$7,$Z24,AA$18),IF($W$8=2,OFFSET(data8!$C$7,$Z24,AA$18),OFFSET(data9!$C$7,$Z24,AA$18)))</f>
        <v>0</v>
      </c>
      <c r="G24" s="43">
        <f ca="1">IF($W$8=1,OFFSET(data7!$C$7,$Z24,AB$18),IF($W$8=2,OFFSET(data8!$C$7,$Z24,AB$18),OFFSET(data9!$C$7,$Z24,AB$18)))</f>
        <v>0</v>
      </c>
      <c r="H24" s="43">
        <f ca="1">IF($W$8=1,OFFSET(data7!$C$7,$Z24,AC$18),IF($W$8=2,OFFSET(data8!$C$7,$Z24,AC$18),OFFSET(data9!$C$7,$Z24,AC$18)))</f>
        <v>0</v>
      </c>
      <c r="I24" s="43">
        <f ca="1">IF($W$8=1,OFFSET(data7!$C$7,$Z24,AD$18),IF($W$8=2,OFFSET(data8!$C$7,$Z24,AD$18),OFFSET(data9!$C$7,$Z24,AD$18)))</f>
        <v>0</v>
      </c>
      <c r="J24" s="43">
        <f ca="1">IF($W$8=1,OFFSET(data7!$C$7,$Z24,AE$18),IF($W$8=2,OFFSET(data8!$C$7,$Z24,AE$18),OFFSET(data9!$C$7,$Z24,AE$18)))</f>
        <v>0</v>
      </c>
      <c r="K24" s="43">
        <f ca="1">IF($W$8=1,OFFSET(data7!$C$7,$Z24,AF$18),IF($W$8=2,OFFSET(data8!$C$7,$Z24,AF$18),OFFSET(data9!$C$7,$Z24,AF$18)))</f>
        <v>0</v>
      </c>
      <c r="L24" s="43">
        <f ca="1">IF($W$8=1,OFFSET(data7!$C$7,$Z24,AG$18),IF($W$8=2,OFFSET(data8!$C$7,$Z24,AG$18),OFFSET(data9!$C$7,$Z24,AG$18)))</f>
        <v>0</v>
      </c>
      <c r="M24" s="43">
        <f ca="1">IF($W$8=1,OFFSET(data7!$C$7,$Z24,AH$18),IF($W$8=2,OFFSET(data8!$C$7,$Z24,AH$18),OFFSET(data9!$C$7,$Z24,AH$18)))</f>
        <v>0</v>
      </c>
      <c r="N24" s="43">
        <f ca="1">IF($W$8=1,OFFSET(data7!$C$7,$Z24,AI$18),IF($W$8=2,OFFSET(data8!$C$7,$Z24,AI$18),OFFSET(data9!$C$7,$Z24,AI$18)))</f>
        <v>0</v>
      </c>
      <c r="O24" s="43">
        <f ca="1">IF($W$8=1,OFFSET(data7!$C$7,$Z24,AJ$18),IF($W$8=2,OFFSET(data8!$C$7,$Z24,AJ$18),OFFSET(data9!$C$7,$Z24,AJ$18)))</f>
        <v>0</v>
      </c>
      <c r="P24" s="106">
        <f ca="1">IF($W$8=1,OFFSET(data7!$C$7,$Z24,AK$18),IF($W$8=2,OFFSET(data8!$C$7,$Z24,AK$18),OFFSET(data9!$C$7,$Z24,AK$18)))</f>
        <v>0</v>
      </c>
      <c r="Q24" s="106">
        <f ca="1">IF($W$8=1,OFFSET(data7!$C$7,$Z24,AL$18),IF($W$8=2,OFFSET(data8!$C$7,$Z24,AL$18),OFFSET(data9!$C$7,$Z24,AL$18)))</f>
        <v>0</v>
      </c>
      <c r="R24" s="106">
        <f ca="1">IF($W$8=1,OFFSET(data7!$C$7,$Z24,AM$18),IF($W$8=2,OFFSET(data8!$C$7,$Z24,AM$18),OFFSET(data9!$C$7,$Z24,AM$18)))</f>
        <v>0</v>
      </c>
      <c r="S24" s="109">
        <f ca="1">IF($W$8=1,OFFSET(data7!$C$7,$Z24,AN$18),IF($W$8=2,OFFSET(data8!$C$7,$Z24,AN$18),OFFSET(data9!$C$7,$Z24,AN$18)))</f>
        <v>0</v>
      </c>
      <c r="Z24" s="29">
        <f t="shared" ca="1" si="2"/>
        <v>4</v>
      </c>
      <c r="AA24" t="str">
        <f t="shared" ca="1" si="3"/>
        <v>KELAS 9.2</v>
      </c>
      <c r="AB24" s="16">
        <f>1+AB23</f>
        <v>18</v>
      </c>
      <c r="AC24" t="s">
        <v>77</v>
      </c>
      <c r="AD24" t="s">
        <v>101</v>
      </c>
      <c r="AE24">
        <f>40+AE23</f>
        <v>41</v>
      </c>
      <c r="AF24" s="177" t="s">
        <v>144</v>
      </c>
      <c r="AG24" t="s">
        <v>1038</v>
      </c>
    </row>
    <row r="25" spans="1:40" ht="21" customHeight="1">
      <c r="A25" s="24">
        <v>5</v>
      </c>
      <c r="B25" s="48">
        <f ca="1">IF($W$8=1,OFFSET(data7!C$7,$Z25,0),IF($W$8=2,OFFSET(data8!C$7,$Z25,0),OFFSET(data9!C$7,$Z25,0)))</f>
        <v>20966</v>
      </c>
      <c r="C25" s="48" t="str">
        <f ca="1">IF($W$8=1,OFFSET(data7!D$7,$Z25,0),IF($W$8=2,OFFSET(data8!D$7,$Z25,0),OFFSET(data9!D$7,$Z25,0)))</f>
        <v>0078252314</v>
      </c>
      <c r="D25" s="39" t="str">
        <f ca="1">IF($W$8=1,OFFSET(data7!E$7,$Z25,0),IF($W$8=2,OFFSET(data8!E$7,$Z25,0),OFFSET(data9!E$7,$Z25,0)))</f>
        <v>ERLINDA PUTRI NURAINI</v>
      </c>
      <c r="E25" s="43" t="str">
        <f ca="1">IF($W$8=1,OFFSET(data7!F$7,$Z25,0),IF($W$8=2,OFFSET(data8!F$7,$Z25,0),OFFSET(data9!F$7,$Z25,0)))</f>
        <v>P</v>
      </c>
      <c r="F25" s="43">
        <f ca="1">IF($W$8=1,OFFSET(data7!$C$7,$Z25,AA$18),IF($W$8=2,OFFSET(data8!$C$7,$Z25,AA$18),OFFSET(data9!$C$7,$Z25,AA$18)))</f>
        <v>0</v>
      </c>
      <c r="G25" s="43">
        <f ca="1">IF($W$8=1,OFFSET(data7!$C$7,$Z25,AB$18),IF($W$8=2,OFFSET(data8!$C$7,$Z25,AB$18),OFFSET(data9!$C$7,$Z25,AB$18)))</f>
        <v>0</v>
      </c>
      <c r="H25" s="43">
        <f ca="1">IF($W$8=1,OFFSET(data7!$C$7,$Z25,AC$18),IF($W$8=2,OFFSET(data8!$C$7,$Z25,AC$18),OFFSET(data9!$C$7,$Z25,AC$18)))</f>
        <v>0</v>
      </c>
      <c r="I25" s="43">
        <f ca="1">IF($W$8=1,OFFSET(data7!$C$7,$Z25,AD$18),IF($W$8=2,OFFSET(data8!$C$7,$Z25,AD$18),OFFSET(data9!$C$7,$Z25,AD$18)))</f>
        <v>0</v>
      </c>
      <c r="J25" s="43">
        <f ca="1">IF($W$8=1,OFFSET(data7!$C$7,$Z25,AE$18),IF($W$8=2,OFFSET(data8!$C$7,$Z25,AE$18),OFFSET(data9!$C$7,$Z25,AE$18)))</f>
        <v>0</v>
      </c>
      <c r="K25" s="43">
        <f ca="1">IF($W$8=1,OFFSET(data7!$C$7,$Z25,AF$18),IF($W$8=2,OFFSET(data8!$C$7,$Z25,AF$18),OFFSET(data9!$C$7,$Z25,AF$18)))</f>
        <v>0</v>
      </c>
      <c r="L25" s="43">
        <f ca="1">IF($W$8=1,OFFSET(data7!$C$7,$Z25,AG$18),IF($W$8=2,OFFSET(data8!$C$7,$Z25,AG$18),OFFSET(data9!$C$7,$Z25,AG$18)))</f>
        <v>0</v>
      </c>
      <c r="M25" s="43">
        <f ca="1">IF($W$8=1,OFFSET(data7!$C$7,$Z25,AH$18),IF($W$8=2,OFFSET(data8!$C$7,$Z25,AH$18),OFFSET(data9!$C$7,$Z25,AH$18)))</f>
        <v>0</v>
      </c>
      <c r="N25" s="43">
        <f ca="1">IF($W$8=1,OFFSET(data7!$C$7,$Z25,AI$18),IF($W$8=2,OFFSET(data8!$C$7,$Z25,AI$18),OFFSET(data9!$C$7,$Z25,AI$18)))</f>
        <v>0</v>
      </c>
      <c r="O25" s="43">
        <f ca="1">IF($W$8=1,OFFSET(data7!$C$7,$Z25,AJ$18),IF($W$8=2,OFFSET(data8!$C$7,$Z25,AJ$18),OFFSET(data9!$C$7,$Z25,AJ$18)))</f>
        <v>0</v>
      </c>
      <c r="P25" s="106">
        <f ca="1">IF($W$8=1,OFFSET(data7!$C$7,$Z25,AK$18),IF($W$8=2,OFFSET(data8!$C$7,$Z25,AK$18),OFFSET(data9!$C$7,$Z25,AK$18)))</f>
        <v>0</v>
      </c>
      <c r="Q25" s="106">
        <f ca="1">IF($W$8=1,OFFSET(data7!$C$7,$Z25,AL$18),IF($W$8=2,OFFSET(data8!$C$7,$Z25,AL$18),OFFSET(data9!$C$7,$Z25,AL$18)))</f>
        <v>0</v>
      </c>
      <c r="R25" s="106">
        <f ca="1">IF($W$8=1,OFFSET(data7!$C$7,$Z25,AM$18),IF($W$8=2,OFFSET(data8!$C$7,$Z25,AM$18),OFFSET(data9!$C$7,$Z25,AM$18)))</f>
        <v>0</v>
      </c>
      <c r="S25" s="109">
        <f ca="1">IF($W$8=1,OFFSET(data7!$C$7,$Z25,AN$18),IF($W$8=2,OFFSET(data8!$C$7,$Z25,AN$18),OFFSET(data9!$C$7,$Z25,AN$18)))</f>
        <v>0</v>
      </c>
      <c r="Z25" s="29">
        <f t="shared" ca="1" si="2"/>
        <v>5</v>
      </c>
      <c r="AA25" t="str">
        <f t="shared" ca="1" si="3"/>
        <v>KELAS 9.3</v>
      </c>
      <c r="AB25" s="16">
        <f t="shared" ref="AB25:AB30" si="4">1+AB24</f>
        <v>19</v>
      </c>
      <c r="AC25" t="s">
        <v>78</v>
      </c>
      <c r="AD25" t="s">
        <v>102</v>
      </c>
      <c r="AE25">
        <f t="shared" ref="AE25:AE30" si="5">40+AE24</f>
        <v>81</v>
      </c>
      <c r="AF25" s="177" t="s">
        <v>145</v>
      </c>
      <c r="AG25" t="s">
        <v>1039</v>
      </c>
    </row>
    <row r="26" spans="1:40" ht="21" customHeight="1">
      <c r="A26" s="24">
        <v>6</v>
      </c>
      <c r="B26" s="48">
        <f ca="1">IF($W$8=1,OFFSET(data7!C$7,$Z26,0),IF($W$8=2,OFFSET(data8!C$7,$Z26,0),OFFSET(data9!C$7,$Z26,0)))</f>
        <v>20903</v>
      </c>
      <c r="C26" s="48" t="str">
        <f ca="1">IF($W$8=1,OFFSET(data7!D$7,$Z26,0),IF($W$8=2,OFFSET(data8!D$7,$Z26,0),OFFSET(data9!D$7,$Z26,0)))</f>
        <v>0071571503</v>
      </c>
      <c r="D26" s="39" t="str">
        <f ca="1">IF($W$8=1,OFFSET(data7!E$7,$Z26,0),IF($W$8=2,OFFSET(data8!E$7,$Z26,0),OFFSET(data9!E$7,$Z26,0)))</f>
        <v>Ervila Andytha</v>
      </c>
      <c r="E26" s="43" t="str">
        <f ca="1">IF($W$8=1,OFFSET(data7!F$7,$Z26,0),IF($W$8=2,OFFSET(data8!F$7,$Z26,0),OFFSET(data9!F$7,$Z26,0)))</f>
        <v>P</v>
      </c>
      <c r="F26" s="43">
        <f ca="1">IF($W$8=1,OFFSET(data7!$C$7,$Z26,AA$18),IF($W$8=2,OFFSET(data8!$C$7,$Z26,AA$18),OFFSET(data9!$C$7,$Z26,AA$18)))</f>
        <v>0</v>
      </c>
      <c r="G26" s="43">
        <f ca="1">IF($W$8=1,OFFSET(data7!$C$7,$Z26,AB$18),IF($W$8=2,OFFSET(data8!$C$7,$Z26,AB$18),OFFSET(data9!$C$7,$Z26,AB$18)))</f>
        <v>0</v>
      </c>
      <c r="H26" s="43">
        <f ca="1">IF($W$8=1,OFFSET(data7!$C$7,$Z26,AC$18),IF($W$8=2,OFFSET(data8!$C$7,$Z26,AC$18),OFFSET(data9!$C$7,$Z26,AC$18)))</f>
        <v>0</v>
      </c>
      <c r="I26" s="43">
        <f ca="1">IF($W$8=1,OFFSET(data7!$C$7,$Z26,AD$18),IF($W$8=2,OFFSET(data8!$C$7,$Z26,AD$18),OFFSET(data9!$C$7,$Z26,AD$18)))</f>
        <v>0</v>
      </c>
      <c r="J26" s="43">
        <f ca="1">IF($W$8=1,OFFSET(data7!$C$7,$Z26,AE$18),IF($W$8=2,OFFSET(data8!$C$7,$Z26,AE$18),OFFSET(data9!$C$7,$Z26,AE$18)))</f>
        <v>0</v>
      </c>
      <c r="K26" s="43">
        <f ca="1">IF($W$8=1,OFFSET(data7!$C$7,$Z26,AF$18),IF($W$8=2,OFFSET(data8!$C$7,$Z26,AF$18),OFFSET(data9!$C$7,$Z26,AF$18)))</f>
        <v>0</v>
      </c>
      <c r="L26" s="43">
        <f ca="1">IF($W$8=1,OFFSET(data7!$C$7,$Z26,AG$18),IF($W$8=2,OFFSET(data8!$C$7,$Z26,AG$18),OFFSET(data9!$C$7,$Z26,AG$18)))</f>
        <v>0</v>
      </c>
      <c r="M26" s="43">
        <f ca="1">IF($W$8=1,OFFSET(data7!$C$7,$Z26,AH$18),IF($W$8=2,OFFSET(data8!$C$7,$Z26,AH$18),OFFSET(data9!$C$7,$Z26,AH$18)))</f>
        <v>0</v>
      </c>
      <c r="N26" s="43">
        <f ca="1">IF($W$8=1,OFFSET(data7!$C$7,$Z26,AI$18),IF($W$8=2,OFFSET(data8!$C$7,$Z26,AI$18),OFFSET(data9!$C$7,$Z26,AI$18)))</f>
        <v>0</v>
      </c>
      <c r="O26" s="43">
        <f ca="1">IF($W$8=1,OFFSET(data7!$C$7,$Z26,AJ$18),IF($W$8=2,OFFSET(data8!$C$7,$Z26,AJ$18),OFFSET(data9!$C$7,$Z26,AJ$18)))</f>
        <v>0</v>
      </c>
      <c r="P26" s="106">
        <f ca="1">IF($W$8=1,OFFSET(data7!$C$7,$Z26,AK$18),IF($W$8=2,OFFSET(data8!$C$7,$Z26,AK$18),OFFSET(data9!$C$7,$Z26,AK$18)))</f>
        <v>0</v>
      </c>
      <c r="Q26" s="106">
        <f ca="1">IF($W$8=1,OFFSET(data7!$C$7,$Z26,AL$18),IF($W$8=2,OFFSET(data8!$C$7,$Z26,AL$18),OFFSET(data9!$C$7,$Z26,AL$18)))</f>
        <v>0</v>
      </c>
      <c r="R26" s="106">
        <f ca="1">IF($W$8=1,OFFSET(data7!$C$7,$Z26,AM$18),IF($W$8=2,OFFSET(data8!$C$7,$Z26,AM$18),OFFSET(data9!$C$7,$Z26,AM$18)))</f>
        <v>0</v>
      </c>
      <c r="S26" s="109">
        <f ca="1">IF($W$8=1,OFFSET(data7!$C$7,$Z26,AN$18),IF($W$8=2,OFFSET(data8!$C$7,$Z26,AN$18),OFFSET(data9!$C$7,$Z26,AN$18)))</f>
        <v>0</v>
      </c>
      <c r="Z26" s="29">
        <f t="shared" ca="1" si="2"/>
        <v>6</v>
      </c>
      <c r="AA26" t="str">
        <f t="shared" ca="1" si="3"/>
        <v>KELAS 9.4</v>
      </c>
      <c r="AB26" s="16">
        <f t="shared" si="4"/>
        <v>20</v>
      </c>
      <c r="AC26" t="s">
        <v>79</v>
      </c>
      <c r="AE26">
        <f t="shared" si="5"/>
        <v>121</v>
      </c>
      <c r="AF26" s="177" t="s">
        <v>146</v>
      </c>
      <c r="AG26" t="s">
        <v>171</v>
      </c>
    </row>
    <row r="27" spans="1:40" ht="21" customHeight="1">
      <c r="A27" s="24">
        <v>7</v>
      </c>
      <c r="B27" s="48">
        <f ca="1">IF($W$8=1,OFFSET(data7!C$7,$Z27,0),IF($W$8=2,OFFSET(data8!C$7,$Z27,0),OFFSET(data9!C$7,$Z27,0)))</f>
        <v>20934</v>
      </c>
      <c r="C27" s="48" t="str">
        <f ca="1">IF($W$8=1,OFFSET(data7!D$7,$Z27,0),IF($W$8=2,OFFSET(data8!D$7,$Z27,0),OFFSET(data9!D$7,$Z27,0)))</f>
        <v>0069619641</v>
      </c>
      <c r="D27" s="39" t="str">
        <f ca="1">IF($W$8=1,OFFSET(data7!E$7,$Z27,0),IF($W$8=2,OFFSET(data8!E$7,$Z27,0),OFFSET(data9!E$7,$Z27,0)))</f>
        <v>ESA ARTA ULI HUTAPEA</v>
      </c>
      <c r="E27" s="43" t="str">
        <f ca="1">IF($W$8=1,OFFSET(data7!F$7,$Z27,0),IF($W$8=2,OFFSET(data8!F$7,$Z27,0),OFFSET(data9!F$7,$Z27,0)))</f>
        <v>P</v>
      </c>
      <c r="F27" s="43">
        <f ca="1">IF($W$8=1,OFFSET(data7!$C$7,$Z27,AA$18),IF($W$8=2,OFFSET(data8!$C$7,$Z27,AA$18),OFFSET(data9!$C$7,$Z27,AA$18)))</f>
        <v>0</v>
      </c>
      <c r="G27" s="43">
        <f ca="1">IF($W$8=1,OFFSET(data7!$C$7,$Z27,AB$18),IF($W$8=2,OFFSET(data8!$C$7,$Z27,AB$18),OFFSET(data9!$C$7,$Z27,AB$18)))</f>
        <v>0</v>
      </c>
      <c r="H27" s="43">
        <f ca="1">IF($W$8=1,OFFSET(data7!$C$7,$Z27,AC$18),IF($W$8=2,OFFSET(data8!$C$7,$Z27,AC$18),OFFSET(data9!$C$7,$Z27,AC$18)))</f>
        <v>0</v>
      </c>
      <c r="I27" s="43">
        <f ca="1">IF($W$8=1,OFFSET(data7!$C$7,$Z27,AD$18),IF($W$8=2,OFFSET(data8!$C$7,$Z27,AD$18),OFFSET(data9!$C$7,$Z27,AD$18)))</f>
        <v>0</v>
      </c>
      <c r="J27" s="43">
        <f ca="1">IF($W$8=1,OFFSET(data7!$C$7,$Z27,AE$18),IF($W$8=2,OFFSET(data8!$C$7,$Z27,AE$18),OFFSET(data9!$C$7,$Z27,AE$18)))</f>
        <v>0</v>
      </c>
      <c r="K27" s="43">
        <f ca="1">IF($W$8=1,OFFSET(data7!$C$7,$Z27,AF$18),IF($W$8=2,OFFSET(data8!$C$7,$Z27,AF$18),OFFSET(data9!$C$7,$Z27,AF$18)))</f>
        <v>0</v>
      </c>
      <c r="L27" s="43">
        <f ca="1">IF($W$8=1,OFFSET(data7!$C$7,$Z27,AG$18),IF($W$8=2,OFFSET(data8!$C$7,$Z27,AG$18),OFFSET(data9!$C$7,$Z27,AG$18)))</f>
        <v>0</v>
      </c>
      <c r="M27" s="43">
        <f ca="1">IF($W$8=1,OFFSET(data7!$C$7,$Z27,AH$18),IF($W$8=2,OFFSET(data8!$C$7,$Z27,AH$18),OFFSET(data9!$C$7,$Z27,AH$18)))</f>
        <v>0</v>
      </c>
      <c r="N27" s="43">
        <f ca="1">IF($W$8=1,OFFSET(data7!$C$7,$Z27,AI$18),IF($W$8=2,OFFSET(data8!$C$7,$Z27,AI$18),OFFSET(data9!$C$7,$Z27,AI$18)))</f>
        <v>0</v>
      </c>
      <c r="O27" s="43">
        <f ca="1">IF($W$8=1,OFFSET(data7!$C$7,$Z27,AJ$18),IF($W$8=2,OFFSET(data8!$C$7,$Z27,AJ$18),OFFSET(data9!$C$7,$Z27,AJ$18)))</f>
        <v>0</v>
      </c>
      <c r="P27" s="106">
        <f ca="1">IF($W$8=1,OFFSET(data7!$C$7,$Z27,AK$18),IF($W$8=2,OFFSET(data8!$C$7,$Z27,AK$18),OFFSET(data9!$C$7,$Z27,AK$18)))</f>
        <v>0</v>
      </c>
      <c r="Q27" s="106">
        <f ca="1">IF($W$8=1,OFFSET(data7!$C$7,$Z27,AL$18),IF($W$8=2,OFFSET(data8!$C$7,$Z27,AL$18),OFFSET(data9!$C$7,$Z27,AL$18)))</f>
        <v>0</v>
      </c>
      <c r="R27" s="106">
        <f ca="1">IF($W$8=1,OFFSET(data7!$C$7,$Z27,AM$18),IF($W$8=2,OFFSET(data8!$C$7,$Z27,AM$18),OFFSET(data9!$C$7,$Z27,AM$18)))</f>
        <v>0</v>
      </c>
      <c r="S27" s="109">
        <f ca="1">IF($W$8=1,OFFSET(data7!$C$7,$Z27,AN$18),IF($W$8=2,OFFSET(data8!$C$7,$Z27,AN$18),OFFSET(data9!$C$7,$Z27,AN$18)))</f>
        <v>0</v>
      </c>
      <c r="Z27" s="29">
        <f t="shared" ca="1" si="2"/>
        <v>7</v>
      </c>
      <c r="AA27" t="str">
        <f t="shared" ca="1" si="3"/>
        <v>KELAS 9.5</v>
      </c>
      <c r="AB27" s="16">
        <f t="shared" si="4"/>
        <v>21</v>
      </c>
      <c r="AC27" t="s">
        <v>80</v>
      </c>
      <c r="AE27">
        <f t="shared" si="5"/>
        <v>161</v>
      </c>
      <c r="AF27" s="177" t="s">
        <v>147</v>
      </c>
      <c r="AG27" t="s">
        <v>1983</v>
      </c>
    </row>
    <row r="28" spans="1:40" ht="21" customHeight="1">
      <c r="A28" s="24">
        <v>8</v>
      </c>
      <c r="B28" s="48">
        <f ca="1">IF($W$8=1,OFFSET(data7!C$7,$Z28,0),IF($W$8=2,OFFSET(data8!C$7,$Z28,0),OFFSET(data9!C$7,$Z28,0)))</f>
        <v>20861</v>
      </c>
      <c r="C28" s="48" t="str">
        <f ca="1">IF($W$8=1,OFFSET(data7!D$7,$Z28,0),IF($W$8=2,OFFSET(data8!D$7,$Z28,0),OFFSET(data9!D$7,$Z28,0)))</f>
        <v>0074543239</v>
      </c>
      <c r="D28" s="39" t="str">
        <f ca="1">IF($W$8=1,OFFSET(data7!E$7,$Z28,0),IF($W$8=2,OFFSET(data8!E$7,$Z28,0),OFFSET(data9!E$7,$Z28,0)))</f>
        <v>FEBY ALYANTI</v>
      </c>
      <c r="E28" s="43" t="str">
        <f ca="1">IF($W$8=1,OFFSET(data7!F$7,$Z28,0),IF($W$8=2,OFFSET(data8!F$7,$Z28,0),OFFSET(data9!F$7,$Z28,0)))</f>
        <v>P</v>
      </c>
      <c r="F28" s="43">
        <f ca="1">IF($W$8=1,OFFSET(data7!$C$7,$Z28,AA$18),IF($W$8=2,OFFSET(data8!$C$7,$Z28,AA$18),OFFSET(data9!$C$7,$Z28,AA$18)))</f>
        <v>0</v>
      </c>
      <c r="G28" s="43">
        <f ca="1">IF($W$8=1,OFFSET(data7!$C$7,$Z28,AB$18),IF($W$8=2,OFFSET(data8!$C$7,$Z28,AB$18),OFFSET(data9!$C$7,$Z28,AB$18)))</f>
        <v>0</v>
      </c>
      <c r="H28" s="43">
        <f ca="1">IF($W$8=1,OFFSET(data7!$C$7,$Z28,AC$18),IF($W$8=2,OFFSET(data8!$C$7,$Z28,AC$18),OFFSET(data9!$C$7,$Z28,AC$18)))</f>
        <v>0</v>
      </c>
      <c r="I28" s="43">
        <f ca="1">IF($W$8=1,OFFSET(data7!$C$7,$Z28,AD$18),IF($W$8=2,OFFSET(data8!$C$7,$Z28,AD$18),OFFSET(data9!$C$7,$Z28,AD$18)))</f>
        <v>0</v>
      </c>
      <c r="J28" s="43">
        <f ca="1">IF($W$8=1,OFFSET(data7!$C$7,$Z28,AE$18),IF($W$8=2,OFFSET(data8!$C$7,$Z28,AE$18),OFFSET(data9!$C$7,$Z28,AE$18)))</f>
        <v>0</v>
      </c>
      <c r="K28" s="43">
        <f ca="1">IF($W$8=1,OFFSET(data7!$C$7,$Z28,AF$18),IF($W$8=2,OFFSET(data8!$C$7,$Z28,AF$18),OFFSET(data9!$C$7,$Z28,AF$18)))</f>
        <v>0</v>
      </c>
      <c r="L28" s="43">
        <f ca="1">IF($W$8=1,OFFSET(data7!$C$7,$Z28,AG$18),IF($W$8=2,OFFSET(data8!$C$7,$Z28,AG$18),OFFSET(data9!$C$7,$Z28,AG$18)))</f>
        <v>0</v>
      </c>
      <c r="M28" s="43">
        <f ca="1">IF($W$8=1,OFFSET(data7!$C$7,$Z28,AH$18),IF($W$8=2,OFFSET(data8!$C$7,$Z28,AH$18),OFFSET(data9!$C$7,$Z28,AH$18)))</f>
        <v>0</v>
      </c>
      <c r="N28" s="43">
        <f ca="1">IF($W$8=1,OFFSET(data7!$C$7,$Z28,AI$18),IF($W$8=2,OFFSET(data8!$C$7,$Z28,AI$18),OFFSET(data9!$C$7,$Z28,AI$18)))</f>
        <v>0</v>
      </c>
      <c r="O28" s="43">
        <f ca="1">IF($W$8=1,OFFSET(data7!$C$7,$Z28,AJ$18),IF($W$8=2,OFFSET(data8!$C$7,$Z28,AJ$18),OFFSET(data9!$C$7,$Z28,AJ$18)))</f>
        <v>0</v>
      </c>
      <c r="P28" s="106">
        <f ca="1">IF($W$8=1,OFFSET(data7!$C$7,$Z28,AK$18),IF($W$8=2,OFFSET(data8!$C$7,$Z28,AK$18),OFFSET(data9!$C$7,$Z28,AK$18)))</f>
        <v>0</v>
      </c>
      <c r="Q28" s="106">
        <f ca="1">IF($W$8=1,OFFSET(data7!$C$7,$Z28,AL$18),IF($W$8=2,OFFSET(data8!$C$7,$Z28,AL$18),OFFSET(data9!$C$7,$Z28,AL$18)))</f>
        <v>0</v>
      </c>
      <c r="R28" s="106">
        <f ca="1">IF($W$8=1,OFFSET(data7!$C$7,$Z28,AM$18),IF($W$8=2,OFFSET(data8!$C$7,$Z28,AM$18),OFFSET(data9!$C$7,$Z28,AM$18)))</f>
        <v>0</v>
      </c>
      <c r="S28" s="109">
        <f ca="1">IF($W$8=1,OFFSET(data7!$C$7,$Z28,AN$18),IF($W$8=2,OFFSET(data8!$C$7,$Z28,AN$18),OFFSET(data9!$C$7,$Z28,AN$18)))</f>
        <v>0</v>
      </c>
      <c r="Z28" s="29">
        <f t="shared" ca="1" si="2"/>
        <v>8</v>
      </c>
      <c r="AA28" t="str">
        <f t="shared" ca="1" si="3"/>
        <v>KELAS 9.6</v>
      </c>
      <c r="AB28" s="16">
        <f t="shared" si="4"/>
        <v>22</v>
      </c>
      <c r="AC28" t="s">
        <v>81</v>
      </c>
      <c r="AE28">
        <f t="shared" si="5"/>
        <v>201</v>
      </c>
      <c r="AF28" s="177" t="s">
        <v>148</v>
      </c>
      <c r="AG28" t="s">
        <v>1984</v>
      </c>
    </row>
    <row r="29" spans="1:40" ht="21" customHeight="1">
      <c r="A29" s="24">
        <v>9</v>
      </c>
      <c r="B29" s="48">
        <f ca="1">IF($W$8=1,OFFSET(data7!C$7,$Z29,0),IF($W$8=2,OFFSET(data8!C$7,$Z29,0),OFFSET(data9!C$7,$Z29,0)))</f>
        <v>20968</v>
      </c>
      <c r="C29" s="48" t="str">
        <f ca="1">IF($W$8=1,OFFSET(data7!D$7,$Z29,0),IF($W$8=2,OFFSET(data8!D$7,$Z29,0),OFFSET(data9!D$7,$Z29,0)))</f>
        <v>0079226047</v>
      </c>
      <c r="D29" s="39" t="str">
        <f ca="1">IF($W$8=1,OFFSET(data7!E$7,$Z29,0),IF($W$8=2,OFFSET(data8!E$7,$Z29,0),OFFSET(data9!E$7,$Z29,0)))</f>
        <v>Firda Desyita Wulandari</v>
      </c>
      <c r="E29" s="43" t="str">
        <f ca="1">IF($W$8=1,OFFSET(data7!F$7,$Z29,0),IF($W$8=2,OFFSET(data8!F$7,$Z29,0),OFFSET(data9!F$7,$Z29,0)))</f>
        <v>P</v>
      </c>
      <c r="F29" s="43">
        <f ca="1">IF($W$8=1,OFFSET(data7!$C$7,$Z29,AA$18),IF($W$8=2,OFFSET(data8!$C$7,$Z29,AA$18),OFFSET(data9!$C$7,$Z29,AA$18)))</f>
        <v>0</v>
      </c>
      <c r="G29" s="43">
        <f ca="1">IF($W$8=1,OFFSET(data7!$C$7,$Z29,AB$18),IF($W$8=2,OFFSET(data8!$C$7,$Z29,AB$18),OFFSET(data9!$C$7,$Z29,AB$18)))</f>
        <v>0</v>
      </c>
      <c r="H29" s="43">
        <f ca="1">IF($W$8=1,OFFSET(data7!$C$7,$Z29,AC$18),IF($W$8=2,OFFSET(data8!$C$7,$Z29,AC$18),OFFSET(data9!$C$7,$Z29,AC$18)))</f>
        <v>0</v>
      </c>
      <c r="I29" s="43">
        <f ca="1">IF($W$8=1,OFFSET(data7!$C$7,$Z29,AD$18),IF($W$8=2,OFFSET(data8!$C$7,$Z29,AD$18),OFFSET(data9!$C$7,$Z29,AD$18)))</f>
        <v>0</v>
      </c>
      <c r="J29" s="43">
        <f ca="1">IF($W$8=1,OFFSET(data7!$C$7,$Z29,AE$18),IF($W$8=2,OFFSET(data8!$C$7,$Z29,AE$18),OFFSET(data9!$C$7,$Z29,AE$18)))</f>
        <v>0</v>
      </c>
      <c r="K29" s="43">
        <f ca="1">IF($W$8=1,OFFSET(data7!$C$7,$Z29,AF$18),IF($W$8=2,OFFSET(data8!$C$7,$Z29,AF$18),OFFSET(data9!$C$7,$Z29,AF$18)))</f>
        <v>0</v>
      </c>
      <c r="L29" s="43">
        <f ca="1">IF($W$8=1,OFFSET(data7!$C$7,$Z29,AG$18),IF($W$8=2,OFFSET(data8!$C$7,$Z29,AG$18),OFFSET(data9!$C$7,$Z29,AG$18)))</f>
        <v>0</v>
      </c>
      <c r="M29" s="43">
        <f ca="1">IF($W$8=1,OFFSET(data7!$C$7,$Z29,AH$18),IF($W$8=2,OFFSET(data8!$C$7,$Z29,AH$18),OFFSET(data9!$C$7,$Z29,AH$18)))</f>
        <v>0</v>
      </c>
      <c r="N29" s="43">
        <f ca="1">IF($W$8=1,OFFSET(data7!$C$7,$Z29,AI$18),IF($W$8=2,OFFSET(data8!$C$7,$Z29,AI$18),OFFSET(data9!$C$7,$Z29,AI$18)))</f>
        <v>0</v>
      </c>
      <c r="O29" s="43">
        <f ca="1">IF($W$8=1,OFFSET(data7!$C$7,$Z29,AJ$18),IF($W$8=2,OFFSET(data8!$C$7,$Z29,AJ$18),OFFSET(data9!$C$7,$Z29,AJ$18)))</f>
        <v>0</v>
      </c>
      <c r="P29" s="106">
        <f ca="1">IF($W$8=1,OFFSET(data7!$C$7,$Z29,AK$18),IF($W$8=2,OFFSET(data8!$C$7,$Z29,AK$18),OFFSET(data9!$C$7,$Z29,AK$18)))</f>
        <v>0</v>
      </c>
      <c r="Q29" s="106">
        <f ca="1">IF($W$8=1,OFFSET(data7!$C$7,$Z29,AL$18),IF($W$8=2,OFFSET(data8!$C$7,$Z29,AL$18),OFFSET(data9!$C$7,$Z29,AL$18)))</f>
        <v>0</v>
      </c>
      <c r="R29" s="106">
        <f ca="1">IF($W$8=1,OFFSET(data7!$C$7,$Z29,AM$18),IF($W$8=2,OFFSET(data8!$C$7,$Z29,AM$18),OFFSET(data9!$C$7,$Z29,AM$18)))</f>
        <v>0</v>
      </c>
      <c r="S29" s="109">
        <f ca="1">IF($W$8=1,OFFSET(data7!$C$7,$Z29,AN$18),IF($W$8=2,OFFSET(data8!$C$7,$Z29,AN$18),OFFSET(data9!$C$7,$Z29,AN$18)))</f>
        <v>0</v>
      </c>
      <c r="Z29" s="29">
        <f t="shared" ca="1" si="2"/>
        <v>9</v>
      </c>
      <c r="AA29" t="str">
        <f t="shared" ca="1" si="3"/>
        <v>KELAS 9.7</v>
      </c>
      <c r="AB29" s="16">
        <f t="shared" si="4"/>
        <v>23</v>
      </c>
      <c r="AC29" t="s">
        <v>82</v>
      </c>
      <c r="AE29">
        <f t="shared" si="5"/>
        <v>241</v>
      </c>
      <c r="AF29" s="177" t="s">
        <v>149</v>
      </c>
      <c r="AG29" t="s">
        <v>1041</v>
      </c>
    </row>
    <row r="30" spans="1:40" ht="21" customHeight="1">
      <c r="A30" s="24">
        <v>10</v>
      </c>
      <c r="B30" s="48">
        <f ca="1">IF($W$8=1,OFFSET(data7!C$7,$Z30,0),IF($W$8=2,OFFSET(data8!C$7,$Z30,0),OFFSET(data9!C$7,$Z30,0)))</f>
        <v>21045</v>
      </c>
      <c r="C30" s="48" t="str">
        <f ca="1">IF($W$8=1,OFFSET(data7!D$7,$Z30,0),IF($W$8=2,OFFSET(data8!D$7,$Z30,0),OFFSET(data9!D$7,$Z30,0)))</f>
        <v>0074293710</v>
      </c>
      <c r="D30" s="39" t="str">
        <f ca="1">IF($W$8=1,OFFSET(data7!E$7,$Z30,0),IF($W$8=2,OFFSET(data8!E$7,$Z30,0),OFFSET(data9!E$7,$Z30,0)))</f>
        <v>KEYSYA SALSABILLA</v>
      </c>
      <c r="E30" s="43" t="str">
        <f ca="1">IF($W$8=1,OFFSET(data7!F$7,$Z30,0),IF($W$8=2,OFFSET(data8!F$7,$Z30,0),OFFSET(data9!F$7,$Z30,0)))</f>
        <v>P</v>
      </c>
      <c r="F30" s="43">
        <f ca="1">IF($W$8=1,OFFSET(data7!$C$7,$Z30,AA$18),IF($W$8=2,OFFSET(data8!$C$7,$Z30,AA$18),OFFSET(data9!$C$7,$Z30,AA$18)))</f>
        <v>0</v>
      </c>
      <c r="G30" s="43">
        <f ca="1">IF($W$8=1,OFFSET(data7!$C$7,$Z30,AB$18),IF($W$8=2,OFFSET(data8!$C$7,$Z30,AB$18),OFFSET(data9!$C$7,$Z30,AB$18)))</f>
        <v>0</v>
      </c>
      <c r="H30" s="43">
        <f ca="1">IF($W$8=1,OFFSET(data7!$C$7,$Z30,AC$18),IF($W$8=2,OFFSET(data8!$C$7,$Z30,AC$18),OFFSET(data9!$C$7,$Z30,AC$18)))</f>
        <v>0</v>
      </c>
      <c r="I30" s="43">
        <f ca="1">IF($W$8=1,OFFSET(data7!$C$7,$Z30,AD$18),IF($W$8=2,OFFSET(data8!$C$7,$Z30,AD$18),OFFSET(data9!$C$7,$Z30,AD$18)))</f>
        <v>0</v>
      </c>
      <c r="J30" s="43">
        <f ca="1">IF($W$8=1,OFFSET(data7!$C$7,$Z30,AE$18),IF($W$8=2,OFFSET(data8!$C$7,$Z30,AE$18),OFFSET(data9!$C$7,$Z30,AE$18)))</f>
        <v>0</v>
      </c>
      <c r="K30" s="43">
        <f ca="1">IF($W$8=1,OFFSET(data7!$C$7,$Z30,AF$18),IF($W$8=2,OFFSET(data8!$C$7,$Z30,AF$18),OFFSET(data9!$C$7,$Z30,AF$18)))</f>
        <v>0</v>
      </c>
      <c r="L30" s="43">
        <f ca="1">IF($W$8=1,OFFSET(data7!$C$7,$Z30,AG$18),IF($W$8=2,OFFSET(data8!$C$7,$Z30,AG$18),OFFSET(data9!$C$7,$Z30,AG$18)))</f>
        <v>0</v>
      </c>
      <c r="M30" s="43">
        <f ca="1">IF($W$8=1,OFFSET(data7!$C$7,$Z30,AH$18),IF($W$8=2,OFFSET(data8!$C$7,$Z30,AH$18),OFFSET(data9!$C$7,$Z30,AH$18)))</f>
        <v>0</v>
      </c>
      <c r="N30" s="43">
        <f ca="1">IF($W$8=1,OFFSET(data7!$C$7,$Z30,AI$18),IF($W$8=2,OFFSET(data8!$C$7,$Z30,AI$18),OFFSET(data9!$C$7,$Z30,AI$18)))</f>
        <v>0</v>
      </c>
      <c r="O30" s="43">
        <f ca="1">IF($W$8=1,OFFSET(data7!$C$7,$Z30,AJ$18),IF($W$8=2,OFFSET(data8!$C$7,$Z30,AJ$18),OFFSET(data9!$C$7,$Z30,AJ$18)))</f>
        <v>0</v>
      </c>
      <c r="P30" s="106">
        <f ca="1">IF($W$8=1,OFFSET(data7!$C$7,$Z30,AK$18),IF($W$8=2,OFFSET(data8!$C$7,$Z30,AK$18),OFFSET(data9!$C$7,$Z30,AK$18)))</f>
        <v>0</v>
      </c>
      <c r="Q30" s="106">
        <f ca="1">IF($W$8=1,OFFSET(data7!$C$7,$Z30,AL$18),IF($W$8=2,OFFSET(data8!$C$7,$Z30,AL$18),OFFSET(data9!$C$7,$Z30,AL$18)))</f>
        <v>0</v>
      </c>
      <c r="R30" s="106">
        <f ca="1">IF($W$8=1,OFFSET(data7!$C$7,$Z30,AM$18),IF($W$8=2,OFFSET(data8!$C$7,$Z30,AM$18),OFFSET(data9!$C$7,$Z30,AM$18)))</f>
        <v>0</v>
      </c>
      <c r="S30" s="109">
        <f ca="1">IF($W$8=1,OFFSET(data7!$C$7,$Z30,AN$18),IF($W$8=2,OFFSET(data8!$C$7,$Z30,AN$18),OFFSET(data9!$C$7,$Z30,AN$18)))</f>
        <v>0</v>
      </c>
      <c r="Z30" s="29">
        <f t="shared" ca="1" si="2"/>
        <v>10</v>
      </c>
      <c r="AA30" t="str">
        <f t="shared" ca="1" si="3"/>
        <v>KELAS 9.8</v>
      </c>
      <c r="AB30" s="16">
        <f t="shared" si="4"/>
        <v>24</v>
      </c>
      <c r="AC30" t="s">
        <v>83</v>
      </c>
      <c r="AE30">
        <f t="shared" si="5"/>
        <v>281</v>
      </c>
      <c r="AF30" s="177" t="s">
        <v>150</v>
      </c>
      <c r="AG30" t="s">
        <v>1042</v>
      </c>
    </row>
    <row r="31" spans="1:40" ht="21" customHeight="1">
      <c r="A31" s="24">
        <v>11</v>
      </c>
      <c r="B31" s="48">
        <f ca="1">IF($W$8=1,OFFSET(data7!C$7,$Z31,0),IF($W$8=2,OFFSET(data8!C$7,$Z31,0),OFFSET(data9!C$7,$Z31,0)))</f>
        <v>20940</v>
      </c>
      <c r="C31" s="48" t="str">
        <f ca="1">IF($W$8=1,OFFSET(data7!D$7,$Z31,0),IF($W$8=2,OFFSET(data8!D$7,$Z31,0),OFFSET(data9!D$7,$Z31,0)))</f>
        <v>0064327653</v>
      </c>
      <c r="D31" s="39" t="str">
        <f ca="1">IF($W$8=1,OFFSET(data7!E$7,$Z31,0),IF($W$8=2,OFFSET(data8!E$7,$Z31,0),OFFSET(data9!E$7,$Z31,0)))</f>
        <v>Michael Johnson Tehupeiory</v>
      </c>
      <c r="E31" s="43" t="str">
        <f ca="1">IF($W$8=1,OFFSET(data7!F$7,$Z31,0),IF($W$8=2,OFFSET(data8!F$7,$Z31,0),OFFSET(data9!F$7,$Z31,0)))</f>
        <v>L</v>
      </c>
      <c r="F31" s="43">
        <f ca="1">IF($W$8=1,OFFSET(data7!$C$7,$Z31,AA$18),IF($W$8=2,OFFSET(data8!$C$7,$Z31,AA$18),OFFSET(data9!$C$7,$Z31,AA$18)))</f>
        <v>0</v>
      </c>
      <c r="G31" s="43">
        <f ca="1">IF($W$8=1,OFFSET(data7!$C$7,$Z31,AB$18),IF($W$8=2,OFFSET(data8!$C$7,$Z31,AB$18),OFFSET(data9!$C$7,$Z31,AB$18)))</f>
        <v>0</v>
      </c>
      <c r="H31" s="43">
        <f ca="1">IF($W$8=1,OFFSET(data7!$C$7,$Z31,AC$18),IF($W$8=2,OFFSET(data8!$C$7,$Z31,AC$18),OFFSET(data9!$C$7,$Z31,AC$18)))</f>
        <v>0</v>
      </c>
      <c r="I31" s="43">
        <f ca="1">IF($W$8=1,OFFSET(data7!$C$7,$Z31,AD$18),IF($W$8=2,OFFSET(data8!$C$7,$Z31,AD$18),OFFSET(data9!$C$7,$Z31,AD$18)))</f>
        <v>0</v>
      </c>
      <c r="J31" s="43">
        <f ca="1">IF($W$8=1,OFFSET(data7!$C$7,$Z31,AE$18),IF($W$8=2,OFFSET(data8!$C$7,$Z31,AE$18),OFFSET(data9!$C$7,$Z31,AE$18)))</f>
        <v>0</v>
      </c>
      <c r="K31" s="43">
        <f ca="1">IF($W$8=1,OFFSET(data7!$C$7,$Z31,AF$18),IF($W$8=2,OFFSET(data8!$C$7,$Z31,AF$18),OFFSET(data9!$C$7,$Z31,AF$18)))</f>
        <v>0</v>
      </c>
      <c r="L31" s="43">
        <f ca="1">IF($W$8=1,OFFSET(data7!$C$7,$Z31,AG$18),IF($W$8=2,OFFSET(data8!$C$7,$Z31,AG$18),OFFSET(data9!$C$7,$Z31,AG$18)))</f>
        <v>0</v>
      </c>
      <c r="M31" s="43">
        <f ca="1">IF($W$8=1,OFFSET(data7!$C$7,$Z31,AH$18),IF($W$8=2,OFFSET(data8!$C$7,$Z31,AH$18),OFFSET(data9!$C$7,$Z31,AH$18)))</f>
        <v>0</v>
      </c>
      <c r="N31" s="43">
        <f ca="1">IF($W$8=1,OFFSET(data7!$C$7,$Z31,AI$18),IF($W$8=2,OFFSET(data8!$C$7,$Z31,AI$18),OFFSET(data9!$C$7,$Z31,AI$18)))</f>
        <v>0</v>
      </c>
      <c r="O31" s="43">
        <f ca="1">IF($W$8=1,OFFSET(data7!$C$7,$Z31,AJ$18),IF($W$8=2,OFFSET(data8!$C$7,$Z31,AJ$18),OFFSET(data9!$C$7,$Z31,AJ$18)))</f>
        <v>0</v>
      </c>
      <c r="P31" s="106">
        <f ca="1">IF($W$8=1,OFFSET(data7!$C$7,$Z31,AK$18),IF($W$8=2,OFFSET(data8!$C$7,$Z31,AK$18),OFFSET(data9!$C$7,$Z31,AK$18)))</f>
        <v>0</v>
      </c>
      <c r="Q31" s="106">
        <f ca="1">IF($W$8=1,OFFSET(data7!$C$7,$Z31,AL$18),IF($W$8=2,OFFSET(data8!$C$7,$Z31,AL$18),OFFSET(data9!$C$7,$Z31,AL$18)))</f>
        <v>0</v>
      </c>
      <c r="R31" s="106">
        <f ca="1">IF($W$8=1,OFFSET(data7!$C$7,$Z31,AM$18),IF($W$8=2,OFFSET(data8!$C$7,$Z31,AM$18),OFFSET(data9!$C$7,$Z31,AM$18)))</f>
        <v>0</v>
      </c>
      <c r="S31" s="109">
        <f ca="1">IF($W$8=1,OFFSET(data7!$C$7,$Z31,AN$18),IF($W$8=2,OFFSET(data8!$C$7,$Z31,AN$18),OFFSET(data9!$C$7,$Z31,AN$18)))</f>
        <v>0</v>
      </c>
      <c r="Z31" s="29">
        <f t="shared" ca="1" si="2"/>
        <v>11</v>
      </c>
      <c r="AA31" s="35" t="s">
        <v>108</v>
      </c>
      <c r="AB31" s="16"/>
      <c r="AC31" t="s">
        <v>84</v>
      </c>
      <c r="AF31" s="178" t="s">
        <v>151</v>
      </c>
      <c r="AG31" t="s">
        <v>1047</v>
      </c>
    </row>
    <row r="32" spans="1:40" ht="21" customHeight="1">
      <c r="A32" s="24">
        <v>12</v>
      </c>
      <c r="B32" s="48">
        <f ca="1">IF($W$8=1,OFFSET(data7!C$7,$Z32,0),IF($W$8=2,OFFSET(data8!C$7,$Z32,0),OFFSET(data9!C$7,$Z32,0)))</f>
        <v>21008</v>
      </c>
      <c r="C32" s="48" t="str">
        <f ca="1">IF($W$8=1,OFFSET(data7!D$7,$Z32,0),IF($W$8=2,OFFSET(data8!D$7,$Z32,0),OFFSET(data9!D$7,$Z32,0)))</f>
        <v>0063267922</v>
      </c>
      <c r="D32" s="39" t="str">
        <f ca="1">IF($W$8=1,OFFSET(data7!E$7,$Z32,0),IF($W$8=2,OFFSET(data8!E$7,$Z32,0),OFFSET(data9!E$7,$Z32,0)))</f>
        <v>MUHAMAD NAZARUDIN MAGRIBI</v>
      </c>
      <c r="E32" s="43" t="str">
        <f ca="1">IF($W$8=1,OFFSET(data7!F$7,$Z32,0),IF($W$8=2,OFFSET(data8!F$7,$Z32,0),OFFSET(data9!F$7,$Z32,0)))</f>
        <v>L</v>
      </c>
      <c r="F32" s="43">
        <f ca="1">IF($W$8=1,OFFSET(data7!$C$7,$Z32,AA$18),IF($W$8=2,OFFSET(data8!$C$7,$Z32,AA$18),OFFSET(data9!$C$7,$Z32,AA$18)))</f>
        <v>0</v>
      </c>
      <c r="G32" s="43">
        <f ca="1">IF($W$8=1,OFFSET(data7!$C$7,$Z32,AB$18),IF($W$8=2,OFFSET(data8!$C$7,$Z32,AB$18),OFFSET(data9!$C$7,$Z32,AB$18)))</f>
        <v>0</v>
      </c>
      <c r="H32" s="43">
        <f ca="1">IF($W$8=1,OFFSET(data7!$C$7,$Z32,AC$18),IF($W$8=2,OFFSET(data8!$C$7,$Z32,AC$18),OFFSET(data9!$C$7,$Z32,AC$18)))</f>
        <v>0</v>
      </c>
      <c r="I32" s="43">
        <f ca="1">IF($W$8=1,OFFSET(data7!$C$7,$Z32,AD$18),IF($W$8=2,OFFSET(data8!$C$7,$Z32,AD$18),OFFSET(data9!$C$7,$Z32,AD$18)))</f>
        <v>0</v>
      </c>
      <c r="J32" s="43">
        <f ca="1">IF($W$8=1,OFFSET(data7!$C$7,$Z32,AE$18),IF($W$8=2,OFFSET(data8!$C$7,$Z32,AE$18),OFFSET(data9!$C$7,$Z32,AE$18)))</f>
        <v>0</v>
      </c>
      <c r="K32" s="43">
        <f ca="1">IF($W$8=1,OFFSET(data7!$C$7,$Z32,AF$18),IF($W$8=2,OFFSET(data8!$C$7,$Z32,AF$18),OFFSET(data9!$C$7,$Z32,AF$18)))</f>
        <v>0</v>
      </c>
      <c r="L32" s="43">
        <f ca="1">IF($W$8=1,OFFSET(data7!$C$7,$Z32,AG$18),IF($W$8=2,OFFSET(data8!$C$7,$Z32,AG$18),OFFSET(data9!$C$7,$Z32,AG$18)))</f>
        <v>0</v>
      </c>
      <c r="M32" s="43">
        <f ca="1">IF($W$8=1,OFFSET(data7!$C$7,$Z32,AH$18),IF($W$8=2,OFFSET(data8!$C$7,$Z32,AH$18),OFFSET(data9!$C$7,$Z32,AH$18)))</f>
        <v>0</v>
      </c>
      <c r="N32" s="43">
        <f ca="1">IF($W$8=1,OFFSET(data7!$C$7,$Z32,AI$18),IF($W$8=2,OFFSET(data8!$C$7,$Z32,AI$18),OFFSET(data9!$C$7,$Z32,AI$18)))</f>
        <v>0</v>
      </c>
      <c r="O32" s="43">
        <f ca="1">IF($W$8=1,OFFSET(data7!$C$7,$Z32,AJ$18),IF($W$8=2,OFFSET(data8!$C$7,$Z32,AJ$18),OFFSET(data9!$C$7,$Z32,AJ$18)))</f>
        <v>0</v>
      </c>
      <c r="P32" s="106">
        <f ca="1">IF($W$8=1,OFFSET(data7!$C$7,$Z32,AK$18),IF($W$8=2,OFFSET(data8!$C$7,$Z32,AK$18),OFFSET(data9!$C$7,$Z32,AK$18)))</f>
        <v>0</v>
      </c>
      <c r="Q32" s="106">
        <f ca="1">IF($W$8=1,OFFSET(data7!$C$7,$Z32,AL$18),IF($W$8=2,OFFSET(data8!$C$7,$Z32,AL$18),OFFSET(data9!$C$7,$Z32,AL$18)))</f>
        <v>0</v>
      </c>
      <c r="R32" s="106">
        <f ca="1">IF($W$8=1,OFFSET(data7!$C$7,$Z32,AM$18),IF($W$8=2,OFFSET(data8!$C$7,$Z32,AM$18),OFFSET(data9!$C$7,$Z32,AM$18)))</f>
        <v>0</v>
      </c>
      <c r="S32" s="109">
        <f ca="1">IF($W$8=1,OFFSET(data7!$C$7,$Z32,AN$18),IF($W$8=2,OFFSET(data8!$C$7,$Z32,AN$18),OFFSET(data9!$C$7,$Z32,AN$18)))</f>
        <v>0</v>
      </c>
      <c r="Z32" s="29">
        <f t="shared" ca="1" si="2"/>
        <v>12</v>
      </c>
      <c r="AA32" t="s">
        <v>103</v>
      </c>
      <c r="AB32" s="16"/>
      <c r="AC32" t="s">
        <v>85</v>
      </c>
      <c r="AF32" s="178" t="s">
        <v>152</v>
      </c>
      <c r="AG32" t="s">
        <v>408</v>
      </c>
    </row>
    <row r="33" spans="1:33" ht="21" customHeight="1">
      <c r="A33" s="24">
        <v>13</v>
      </c>
      <c r="B33" s="48">
        <f ca="1">IF($W$8=1,OFFSET(data7!C$7,$Z33,0),IF($W$8=2,OFFSET(data8!C$7,$Z33,0),OFFSET(data9!C$7,$Z33,0)))</f>
        <v>20943</v>
      </c>
      <c r="C33" s="48" t="str">
        <f ca="1">IF($W$8=1,OFFSET(data7!D$7,$Z33,0),IF($W$8=2,OFFSET(data8!D$7,$Z33,0),OFFSET(data9!D$7,$Z33,0)))</f>
        <v>0073748467</v>
      </c>
      <c r="D33" s="39" t="str">
        <f ca="1">IF($W$8=1,OFFSET(data7!E$7,$Z33,0),IF($W$8=2,OFFSET(data8!E$7,$Z33,0),OFFSET(data9!E$7,$Z33,0)))</f>
        <v>MUHAMAD RADO</v>
      </c>
      <c r="E33" s="43" t="str">
        <f ca="1">IF($W$8=1,OFFSET(data7!F$7,$Z33,0),IF($W$8=2,OFFSET(data8!F$7,$Z33,0),OFFSET(data9!F$7,$Z33,0)))</f>
        <v>L</v>
      </c>
      <c r="F33" s="43">
        <f ca="1">IF($W$8=1,OFFSET(data7!$C$7,$Z33,AA$18),IF($W$8=2,OFFSET(data8!$C$7,$Z33,AA$18),OFFSET(data9!$C$7,$Z33,AA$18)))</f>
        <v>0</v>
      </c>
      <c r="G33" s="43">
        <f ca="1">IF($W$8=1,OFFSET(data7!$C$7,$Z33,AB$18),IF($W$8=2,OFFSET(data8!$C$7,$Z33,AB$18),OFFSET(data9!$C$7,$Z33,AB$18)))</f>
        <v>0</v>
      </c>
      <c r="H33" s="43">
        <f ca="1">IF($W$8=1,OFFSET(data7!$C$7,$Z33,AC$18),IF($W$8=2,OFFSET(data8!$C$7,$Z33,AC$18),OFFSET(data9!$C$7,$Z33,AC$18)))</f>
        <v>0</v>
      </c>
      <c r="I33" s="43">
        <f ca="1">IF($W$8=1,OFFSET(data7!$C$7,$Z33,AD$18),IF($W$8=2,OFFSET(data8!$C$7,$Z33,AD$18),OFFSET(data9!$C$7,$Z33,AD$18)))</f>
        <v>0</v>
      </c>
      <c r="J33" s="43">
        <f ca="1">IF($W$8=1,OFFSET(data7!$C$7,$Z33,AE$18),IF($W$8=2,OFFSET(data8!$C$7,$Z33,AE$18),OFFSET(data9!$C$7,$Z33,AE$18)))</f>
        <v>0</v>
      </c>
      <c r="K33" s="43">
        <f ca="1">IF($W$8=1,OFFSET(data7!$C$7,$Z33,AF$18),IF($W$8=2,OFFSET(data8!$C$7,$Z33,AF$18),OFFSET(data9!$C$7,$Z33,AF$18)))</f>
        <v>0</v>
      </c>
      <c r="L33" s="43">
        <f ca="1">IF($W$8=1,OFFSET(data7!$C$7,$Z33,AG$18),IF($W$8=2,OFFSET(data8!$C$7,$Z33,AG$18),OFFSET(data9!$C$7,$Z33,AG$18)))</f>
        <v>0</v>
      </c>
      <c r="M33" s="43">
        <f ca="1">IF($W$8=1,OFFSET(data7!$C$7,$Z33,AH$18),IF($W$8=2,OFFSET(data8!$C$7,$Z33,AH$18),OFFSET(data9!$C$7,$Z33,AH$18)))</f>
        <v>0</v>
      </c>
      <c r="N33" s="43">
        <f ca="1">IF($W$8=1,OFFSET(data7!$C$7,$Z33,AI$18),IF($W$8=2,OFFSET(data8!$C$7,$Z33,AI$18),OFFSET(data9!$C$7,$Z33,AI$18)))</f>
        <v>0</v>
      </c>
      <c r="O33" s="43">
        <f ca="1">IF($W$8=1,OFFSET(data7!$C$7,$Z33,AJ$18),IF($W$8=2,OFFSET(data8!$C$7,$Z33,AJ$18),OFFSET(data9!$C$7,$Z33,AJ$18)))</f>
        <v>0</v>
      </c>
      <c r="P33" s="106">
        <f ca="1">IF($W$8=1,OFFSET(data7!$C$7,$Z33,AK$18),IF($W$8=2,OFFSET(data8!$C$7,$Z33,AK$18),OFFSET(data9!$C$7,$Z33,AK$18)))</f>
        <v>0</v>
      </c>
      <c r="Q33" s="106">
        <f ca="1">IF($W$8=1,OFFSET(data7!$C$7,$Z33,AL$18),IF($W$8=2,OFFSET(data8!$C$7,$Z33,AL$18),OFFSET(data9!$C$7,$Z33,AL$18)))</f>
        <v>0</v>
      </c>
      <c r="R33" s="106">
        <f ca="1">IF($W$8=1,OFFSET(data7!$C$7,$Z33,AM$18),IF($W$8=2,OFFSET(data8!$C$7,$Z33,AM$18),OFFSET(data9!$C$7,$Z33,AM$18)))</f>
        <v>0</v>
      </c>
      <c r="S33" s="109">
        <f ca="1">IF($W$8=1,OFFSET(data7!$C$7,$Z33,AN$18),IF($W$8=2,OFFSET(data8!$C$7,$Z33,AN$18),OFFSET(data9!$C$7,$Z33,AN$18)))</f>
        <v>0</v>
      </c>
      <c r="Z33" s="29">
        <f t="shared" ca="1" si="2"/>
        <v>13</v>
      </c>
      <c r="AA33" t="s">
        <v>104</v>
      </c>
      <c r="AB33" s="16"/>
      <c r="AC33" t="s">
        <v>86</v>
      </c>
      <c r="AF33" s="178" t="s">
        <v>153</v>
      </c>
      <c r="AG33" t="s">
        <v>1043</v>
      </c>
    </row>
    <row r="34" spans="1:33" ht="21" customHeight="1">
      <c r="A34" s="24">
        <v>14</v>
      </c>
      <c r="B34" s="48">
        <f ca="1">IF($W$8=1,OFFSET(data7!C$7,$Z34,0),IF($W$8=2,OFFSET(data8!C$7,$Z34,0),OFFSET(data9!C$7,$Z34,0)))</f>
        <v>20868</v>
      </c>
      <c r="C34" s="48" t="str">
        <f ca="1">IF($W$8=1,OFFSET(data7!D$7,$Z34,0),IF($W$8=2,OFFSET(data8!D$7,$Z34,0),OFFSET(data9!D$7,$Z34,0)))</f>
        <v>0064396637</v>
      </c>
      <c r="D34" s="39" t="str">
        <f ca="1">IF($W$8=1,OFFSET(data7!E$7,$Z34,0),IF($W$8=2,OFFSET(data8!E$7,$Z34,0),OFFSET(data9!E$7,$Z34,0)))</f>
        <v>MUHAMMAD DARREN WICAKSONO</v>
      </c>
      <c r="E34" s="43" t="str">
        <f ca="1">IF($W$8=1,OFFSET(data7!F$7,$Z34,0),IF($W$8=2,OFFSET(data8!F$7,$Z34,0),OFFSET(data9!F$7,$Z34,0)))</f>
        <v>L</v>
      </c>
      <c r="F34" s="43">
        <f ca="1">IF($W$8=1,OFFSET(data7!$C$7,$Z34,AA$18),IF($W$8=2,OFFSET(data8!$C$7,$Z34,AA$18),OFFSET(data9!$C$7,$Z34,AA$18)))</f>
        <v>0</v>
      </c>
      <c r="G34" s="43">
        <f ca="1">IF($W$8=1,OFFSET(data7!$C$7,$Z34,AB$18),IF($W$8=2,OFFSET(data8!$C$7,$Z34,AB$18),OFFSET(data9!$C$7,$Z34,AB$18)))</f>
        <v>0</v>
      </c>
      <c r="H34" s="43">
        <f ca="1">IF($W$8=1,OFFSET(data7!$C$7,$Z34,AC$18),IF($W$8=2,OFFSET(data8!$C$7,$Z34,AC$18),OFFSET(data9!$C$7,$Z34,AC$18)))</f>
        <v>0</v>
      </c>
      <c r="I34" s="43">
        <f ca="1">IF($W$8=1,OFFSET(data7!$C$7,$Z34,AD$18),IF($W$8=2,OFFSET(data8!$C$7,$Z34,AD$18),OFFSET(data9!$C$7,$Z34,AD$18)))</f>
        <v>0</v>
      </c>
      <c r="J34" s="43">
        <f ca="1">IF($W$8=1,OFFSET(data7!$C$7,$Z34,AE$18),IF($W$8=2,OFFSET(data8!$C$7,$Z34,AE$18),OFFSET(data9!$C$7,$Z34,AE$18)))</f>
        <v>0</v>
      </c>
      <c r="K34" s="43">
        <f ca="1">IF($W$8=1,OFFSET(data7!$C$7,$Z34,AF$18),IF($W$8=2,OFFSET(data8!$C$7,$Z34,AF$18),OFFSET(data9!$C$7,$Z34,AF$18)))</f>
        <v>0</v>
      </c>
      <c r="L34" s="43">
        <f ca="1">IF($W$8=1,OFFSET(data7!$C$7,$Z34,AG$18),IF($W$8=2,OFFSET(data8!$C$7,$Z34,AG$18),OFFSET(data9!$C$7,$Z34,AG$18)))</f>
        <v>0</v>
      </c>
      <c r="M34" s="43">
        <f ca="1">IF($W$8=1,OFFSET(data7!$C$7,$Z34,AH$18),IF($W$8=2,OFFSET(data8!$C$7,$Z34,AH$18),OFFSET(data9!$C$7,$Z34,AH$18)))</f>
        <v>0</v>
      </c>
      <c r="N34" s="43">
        <f ca="1">IF($W$8=1,OFFSET(data7!$C$7,$Z34,AI$18),IF($W$8=2,OFFSET(data8!$C$7,$Z34,AI$18),OFFSET(data9!$C$7,$Z34,AI$18)))</f>
        <v>0</v>
      </c>
      <c r="O34" s="43">
        <f ca="1">IF($W$8=1,OFFSET(data7!$C$7,$Z34,AJ$18),IF($W$8=2,OFFSET(data8!$C$7,$Z34,AJ$18),OFFSET(data9!$C$7,$Z34,AJ$18)))</f>
        <v>0</v>
      </c>
      <c r="P34" s="106">
        <f ca="1">IF($W$8=1,OFFSET(data7!$C$7,$Z34,AK$18),IF($W$8=2,OFFSET(data8!$C$7,$Z34,AK$18),OFFSET(data9!$C$7,$Z34,AK$18)))</f>
        <v>0</v>
      </c>
      <c r="Q34" s="106">
        <f ca="1">IF($W$8=1,OFFSET(data7!$C$7,$Z34,AL$18),IF($W$8=2,OFFSET(data8!$C$7,$Z34,AL$18),OFFSET(data9!$C$7,$Z34,AL$18)))</f>
        <v>0</v>
      </c>
      <c r="R34" s="106">
        <f ca="1">IF($W$8=1,OFFSET(data7!$C$7,$Z34,AM$18),IF($W$8=2,OFFSET(data8!$C$7,$Z34,AM$18),OFFSET(data9!$C$7,$Z34,AM$18)))</f>
        <v>0</v>
      </c>
      <c r="S34" s="109">
        <f ca="1">IF($W$8=1,OFFSET(data7!$C$7,$Z34,AN$18),IF($W$8=2,OFFSET(data8!$C$7,$Z34,AN$18),OFFSET(data9!$C$7,$Z34,AN$18)))</f>
        <v>0</v>
      </c>
      <c r="Z34" s="29">
        <f t="shared" ca="1" si="2"/>
        <v>14</v>
      </c>
      <c r="AB34" s="16"/>
      <c r="AC34" t="s">
        <v>87</v>
      </c>
      <c r="AF34" s="178" t="s">
        <v>154</v>
      </c>
      <c r="AG34" t="s">
        <v>1046</v>
      </c>
    </row>
    <row r="35" spans="1:33" ht="21" customHeight="1">
      <c r="A35" s="24">
        <v>15</v>
      </c>
      <c r="B35" s="48">
        <f ca="1">IF($W$8=1,OFFSET(data7!C$7,$Z35,0),IF($W$8=2,OFFSET(data8!C$7,$Z35,0),OFFSET(data9!C$7,$Z35,0)))</f>
        <v>20947</v>
      </c>
      <c r="C35" s="48" t="str">
        <f ca="1">IF($W$8=1,OFFSET(data7!D$7,$Z35,0),IF($W$8=2,OFFSET(data8!D$7,$Z35,0),OFFSET(data9!D$7,$Z35,0)))</f>
        <v>0072991699</v>
      </c>
      <c r="D35" s="39" t="str">
        <f ca="1">IF($W$8=1,OFFSET(data7!E$7,$Z35,0),IF($W$8=2,OFFSET(data8!E$7,$Z35,0),OFFSET(data9!E$7,$Z35,0)))</f>
        <v>MUHAMMAD FALMI YANSA</v>
      </c>
      <c r="E35" s="43" t="str">
        <f ca="1">IF($W$8=1,OFFSET(data7!F$7,$Z35,0),IF($W$8=2,OFFSET(data8!F$7,$Z35,0),OFFSET(data9!F$7,$Z35,0)))</f>
        <v>L</v>
      </c>
      <c r="F35" s="43">
        <f ca="1">IF($W$8=1,OFFSET(data7!$C$7,$Z35,AA$18),IF($W$8=2,OFFSET(data8!$C$7,$Z35,AA$18),OFFSET(data9!$C$7,$Z35,AA$18)))</f>
        <v>0</v>
      </c>
      <c r="G35" s="43">
        <f ca="1">IF($W$8=1,OFFSET(data7!$C$7,$Z35,AB$18),IF($W$8=2,OFFSET(data8!$C$7,$Z35,AB$18),OFFSET(data9!$C$7,$Z35,AB$18)))</f>
        <v>0</v>
      </c>
      <c r="H35" s="43">
        <f ca="1">IF($W$8=1,OFFSET(data7!$C$7,$Z35,AC$18),IF($W$8=2,OFFSET(data8!$C$7,$Z35,AC$18),OFFSET(data9!$C$7,$Z35,AC$18)))</f>
        <v>0</v>
      </c>
      <c r="I35" s="43">
        <f ca="1">IF($W$8=1,OFFSET(data7!$C$7,$Z35,AD$18),IF($W$8=2,OFFSET(data8!$C$7,$Z35,AD$18),OFFSET(data9!$C$7,$Z35,AD$18)))</f>
        <v>0</v>
      </c>
      <c r="J35" s="43">
        <f ca="1">IF($W$8=1,OFFSET(data7!$C$7,$Z35,AE$18),IF($W$8=2,OFFSET(data8!$C$7,$Z35,AE$18),OFFSET(data9!$C$7,$Z35,AE$18)))</f>
        <v>0</v>
      </c>
      <c r="K35" s="43">
        <f ca="1">IF($W$8=1,OFFSET(data7!$C$7,$Z35,AF$18),IF($W$8=2,OFFSET(data8!$C$7,$Z35,AF$18),OFFSET(data9!$C$7,$Z35,AF$18)))</f>
        <v>0</v>
      </c>
      <c r="L35" s="43">
        <f ca="1">IF($W$8=1,OFFSET(data7!$C$7,$Z35,AG$18),IF($W$8=2,OFFSET(data8!$C$7,$Z35,AG$18),OFFSET(data9!$C$7,$Z35,AG$18)))</f>
        <v>0</v>
      </c>
      <c r="M35" s="43">
        <f ca="1">IF($W$8=1,OFFSET(data7!$C$7,$Z35,AH$18),IF($W$8=2,OFFSET(data8!$C$7,$Z35,AH$18),OFFSET(data9!$C$7,$Z35,AH$18)))</f>
        <v>0</v>
      </c>
      <c r="N35" s="43">
        <f ca="1">IF($W$8=1,OFFSET(data7!$C$7,$Z35,AI$18),IF($W$8=2,OFFSET(data8!$C$7,$Z35,AI$18),OFFSET(data9!$C$7,$Z35,AI$18)))</f>
        <v>0</v>
      </c>
      <c r="O35" s="43">
        <f ca="1">IF($W$8=1,OFFSET(data7!$C$7,$Z35,AJ$18),IF($W$8=2,OFFSET(data8!$C$7,$Z35,AJ$18),OFFSET(data9!$C$7,$Z35,AJ$18)))</f>
        <v>0</v>
      </c>
      <c r="P35" s="106">
        <f ca="1">IF($W$8=1,OFFSET(data7!$C$7,$Z35,AK$18),IF($W$8=2,OFFSET(data8!$C$7,$Z35,AK$18),OFFSET(data9!$C$7,$Z35,AK$18)))</f>
        <v>0</v>
      </c>
      <c r="Q35" s="106">
        <f ca="1">IF($W$8=1,OFFSET(data7!$C$7,$Z35,AL$18),IF($W$8=2,OFFSET(data8!$C$7,$Z35,AL$18),OFFSET(data9!$C$7,$Z35,AL$18)))</f>
        <v>0</v>
      </c>
      <c r="R35" s="106">
        <f ca="1">IF($W$8=1,OFFSET(data7!$C$7,$Z35,AM$18),IF($W$8=2,OFFSET(data8!$C$7,$Z35,AM$18),OFFSET(data9!$C$7,$Z35,AM$18)))</f>
        <v>0</v>
      </c>
      <c r="S35" s="109">
        <f ca="1">IF($W$8=1,OFFSET(data7!$C$7,$Z35,AN$18),IF($W$8=2,OFFSET(data8!$C$7,$Z35,AN$18),OFFSET(data9!$C$7,$Z35,AN$18)))</f>
        <v>0</v>
      </c>
      <c r="Z35" s="29">
        <f t="shared" ca="1" si="2"/>
        <v>15</v>
      </c>
      <c r="AB35" s="16"/>
      <c r="AC35" t="s">
        <v>88</v>
      </c>
      <c r="AF35" s="178" t="s">
        <v>155</v>
      </c>
      <c r="AG35" t="s">
        <v>1044</v>
      </c>
    </row>
    <row r="36" spans="1:33" ht="21" customHeight="1">
      <c r="A36" s="24">
        <v>16</v>
      </c>
      <c r="B36" s="48">
        <f ca="1">IF($W$8=1,OFFSET(data7!C$7,$Z36,0),IF($W$8=2,OFFSET(data8!C$7,$Z36,0),OFFSET(data9!C$7,$Z36,0)))</f>
        <v>20869</v>
      </c>
      <c r="C36" s="48" t="str">
        <f ca="1">IF($W$8=1,OFFSET(data7!D$7,$Z36,0),IF($W$8=2,OFFSET(data8!D$7,$Z36,0),OFFSET(data9!D$7,$Z36,0)))</f>
        <v>0077413582</v>
      </c>
      <c r="D36" s="39" t="str">
        <f ca="1">IF($W$8=1,OFFSET(data7!E$7,$Z36,0),IF($W$8=2,OFFSET(data8!E$7,$Z36,0),OFFSET(data9!E$7,$Z36,0)))</f>
        <v>MUHAMMAD KAFKA ARISTIAN</v>
      </c>
      <c r="E36" s="43" t="str">
        <f ca="1">IF($W$8=1,OFFSET(data7!F$7,$Z36,0),IF($W$8=2,OFFSET(data8!F$7,$Z36,0),OFFSET(data9!F$7,$Z36,0)))</f>
        <v>L</v>
      </c>
      <c r="F36" s="43">
        <f ca="1">IF($W$8=1,OFFSET(data7!$C$7,$Z36,AA$18),IF($W$8=2,OFFSET(data8!$C$7,$Z36,AA$18),OFFSET(data9!$C$7,$Z36,AA$18)))</f>
        <v>0</v>
      </c>
      <c r="G36" s="43">
        <f ca="1">IF($W$8=1,OFFSET(data7!$C$7,$Z36,AB$18),IF($W$8=2,OFFSET(data8!$C$7,$Z36,AB$18),OFFSET(data9!$C$7,$Z36,AB$18)))</f>
        <v>0</v>
      </c>
      <c r="H36" s="43">
        <f ca="1">IF($W$8=1,OFFSET(data7!$C$7,$Z36,AC$18),IF($W$8=2,OFFSET(data8!$C$7,$Z36,AC$18),OFFSET(data9!$C$7,$Z36,AC$18)))</f>
        <v>0</v>
      </c>
      <c r="I36" s="43">
        <f ca="1">IF($W$8=1,OFFSET(data7!$C$7,$Z36,AD$18),IF($W$8=2,OFFSET(data8!$C$7,$Z36,AD$18),OFFSET(data9!$C$7,$Z36,AD$18)))</f>
        <v>0</v>
      </c>
      <c r="J36" s="43">
        <f ca="1">IF($W$8=1,OFFSET(data7!$C$7,$Z36,AE$18),IF($W$8=2,OFFSET(data8!$C$7,$Z36,AE$18),OFFSET(data9!$C$7,$Z36,AE$18)))</f>
        <v>0</v>
      </c>
      <c r="K36" s="43">
        <f ca="1">IF($W$8=1,OFFSET(data7!$C$7,$Z36,AF$18),IF($W$8=2,OFFSET(data8!$C$7,$Z36,AF$18),OFFSET(data9!$C$7,$Z36,AF$18)))</f>
        <v>0</v>
      </c>
      <c r="L36" s="43">
        <f ca="1">IF($W$8=1,OFFSET(data7!$C$7,$Z36,AG$18),IF($W$8=2,OFFSET(data8!$C$7,$Z36,AG$18),OFFSET(data9!$C$7,$Z36,AG$18)))</f>
        <v>0</v>
      </c>
      <c r="M36" s="43">
        <f ca="1">IF($W$8=1,OFFSET(data7!$C$7,$Z36,AH$18),IF($W$8=2,OFFSET(data8!$C$7,$Z36,AH$18),OFFSET(data9!$C$7,$Z36,AH$18)))</f>
        <v>0</v>
      </c>
      <c r="N36" s="43">
        <f ca="1">IF($W$8=1,OFFSET(data7!$C$7,$Z36,AI$18),IF($W$8=2,OFFSET(data8!$C$7,$Z36,AI$18),OFFSET(data9!$C$7,$Z36,AI$18)))</f>
        <v>0</v>
      </c>
      <c r="O36" s="43">
        <f ca="1">IF($W$8=1,OFFSET(data7!$C$7,$Z36,AJ$18),IF($W$8=2,OFFSET(data8!$C$7,$Z36,AJ$18),OFFSET(data9!$C$7,$Z36,AJ$18)))</f>
        <v>0</v>
      </c>
      <c r="P36" s="106">
        <f ca="1">IF($W$8=1,OFFSET(data7!$C$7,$Z36,AK$18),IF($W$8=2,OFFSET(data8!$C$7,$Z36,AK$18),OFFSET(data9!$C$7,$Z36,AK$18)))</f>
        <v>0</v>
      </c>
      <c r="Q36" s="106">
        <f ca="1">IF($W$8=1,OFFSET(data7!$C$7,$Z36,AL$18),IF($W$8=2,OFFSET(data8!$C$7,$Z36,AL$18),OFFSET(data9!$C$7,$Z36,AL$18)))</f>
        <v>0</v>
      </c>
      <c r="R36" s="106">
        <f ca="1">IF($W$8=1,OFFSET(data7!$C$7,$Z36,AM$18),IF($W$8=2,OFFSET(data8!$C$7,$Z36,AM$18),OFFSET(data9!$C$7,$Z36,AM$18)))</f>
        <v>0</v>
      </c>
      <c r="S36" s="109">
        <f ca="1">IF($W$8=1,OFFSET(data7!$C$7,$Z36,AN$18),IF($W$8=2,OFFSET(data8!$C$7,$Z36,AN$18),OFFSET(data9!$C$7,$Z36,AN$18)))</f>
        <v>0</v>
      </c>
      <c r="Z36" s="29">
        <f t="shared" ca="1" si="2"/>
        <v>16</v>
      </c>
      <c r="AB36" s="16"/>
      <c r="AC36" t="s">
        <v>89</v>
      </c>
      <c r="AF36" s="178" t="s">
        <v>156</v>
      </c>
      <c r="AG36" t="s">
        <v>170</v>
      </c>
    </row>
    <row r="37" spans="1:33" ht="21" customHeight="1">
      <c r="A37" s="24">
        <v>17</v>
      </c>
      <c r="B37" s="48">
        <f ca="1">IF($W$8=1,OFFSET(data7!C$7,$Z37,0),IF($W$8=2,OFFSET(data8!C$7,$Z37,0),OFFSET(data9!C$7,$Z37,0)))</f>
        <v>20842</v>
      </c>
      <c r="C37" s="48" t="str">
        <f ca="1">IF($W$8=1,OFFSET(data7!D$7,$Z37,0),IF($W$8=2,OFFSET(data8!D$7,$Z37,0),OFFSET(data9!D$7,$Z37,0)))</f>
        <v>0072160663</v>
      </c>
      <c r="D37" s="39" t="str">
        <f ca="1">IF($W$8=1,OFFSET(data7!E$7,$Z37,0),IF($W$8=2,OFFSET(data8!E$7,$Z37,0),OFFSET(data9!E$7,$Z37,0)))</f>
        <v>MUHAMMAD KHADAFI</v>
      </c>
      <c r="E37" s="43" t="str">
        <f ca="1">IF($W$8=1,OFFSET(data7!F$7,$Z37,0),IF($W$8=2,OFFSET(data8!F$7,$Z37,0),OFFSET(data9!F$7,$Z37,0)))</f>
        <v>L</v>
      </c>
      <c r="F37" s="43">
        <f ca="1">IF($W$8=1,OFFSET(data7!$C$7,$Z37,AA$18),IF($W$8=2,OFFSET(data8!$C$7,$Z37,AA$18),OFFSET(data9!$C$7,$Z37,AA$18)))</f>
        <v>0</v>
      </c>
      <c r="G37" s="43">
        <f ca="1">IF($W$8=1,OFFSET(data7!$C$7,$Z37,AB$18),IF($W$8=2,OFFSET(data8!$C$7,$Z37,AB$18),OFFSET(data9!$C$7,$Z37,AB$18)))</f>
        <v>0</v>
      </c>
      <c r="H37" s="43">
        <f ca="1">IF($W$8=1,OFFSET(data7!$C$7,$Z37,AC$18),IF($W$8=2,OFFSET(data8!$C$7,$Z37,AC$18),OFFSET(data9!$C$7,$Z37,AC$18)))</f>
        <v>0</v>
      </c>
      <c r="I37" s="43">
        <f ca="1">IF($W$8=1,OFFSET(data7!$C$7,$Z37,AD$18),IF($W$8=2,OFFSET(data8!$C$7,$Z37,AD$18),OFFSET(data9!$C$7,$Z37,AD$18)))</f>
        <v>0</v>
      </c>
      <c r="J37" s="43">
        <f ca="1">IF($W$8=1,OFFSET(data7!$C$7,$Z37,AE$18),IF($W$8=2,OFFSET(data8!$C$7,$Z37,AE$18),OFFSET(data9!$C$7,$Z37,AE$18)))</f>
        <v>0</v>
      </c>
      <c r="K37" s="43">
        <f ca="1">IF($W$8=1,OFFSET(data7!$C$7,$Z37,AF$18),IF($W$8=2,OFFSET(data8!$C$7,$Z37,AF$18),OFFSET(data9!$C$7,$Z37,AF$18)))</f>
        <v>0</v>
      </c>
      <c r="L37" s="43">
        <f ca="1">IF($W$8=1,OFFSET(data7!$C$7,$Z37,AG$18),IF($W$8=2,OFFSET(data8!$C$7,$Z37,AG$18),OFFSET(data9!$C$7,$Z37,AG$18)))</f>
        <v>0</v>
      </c>
      <c r="M37" s="43">
        <f ca="1">IF($W$8=1,OFFSET(data7!$C$7,$Z37,AH$18),IF($W$8=2,OFFSET(data8!$C$7,$Z37,AH$18),OFFSET(data9!$C$7,$Z37,AH$18)))</f>
        <v>0</v>
      </c>
      <c r="N37" s="43">
        <f ca="1">IF($W$8=1,OFFSET(data7!$C$7,$Z37,AI$18),IF($W$8=2,OFFSET(data8!$C$7,$Z37,AI$18),OFFSET(data9!$C$7,$Z37,AI$18)))</f>
        <v>0</v>
      </c>
      <c r="O37" s="43">
        <f ca="1">IF($W$8=1,OFFSET(data7!$C$7,$Z37,AJ$18),IF($W$8=2,OFFSET(data8!$C$7,$Z37,AJ$18),OFFSET(data9!$C$7,$Z37,AJ$18)))</f>
        <v>0</v>
      </c>
      <c r="P37" s="106">
        <f ca="1">IF($W$8=1,OFFSET(data7!$C$7,$Z37,AK$18),IF($W$8=2,OFFSET(data8!$C$7,$Z37,AK$18),OFFSET(data9!$C$7,$Z37,AK$18)))</f>
        <v>0</v>
      </c>
      <c r="Q37" s="106">
        <f ca="1">IF($W$8=1,OFFSET(data7!$C$7,$Z37,AL$18),IF($W$8=2,OFFSET(data8!$C$7,$Z37,AL$18),OFFSET(data9!$C$7,$Z37,AL$18)))</f>
        <v>0</v>
      </c>
      <c r="R37" s="106">
        <f ca="1">IF($W$8=1,OFFSET(data7!$C$7,$Z37,AM$18),IF($W$8=2,OFFSET(data8!$C$7,$Z37,AM$18),OFFSET(data9!$C$7,$Z37,AM$18)))</f>
        <v>0</v>
      </c>
      <c r="S37" s="109">
        <f ca="1">IF($W$8=1,OFFSET(data7!$C$7,$Z37,AN$18),IF($W$8=2,OFFSET(data8!$C$7,$Z37,AN$18),OFFSET(data9!$C$7,$Z37,AN$18)))</f>
        <v>0</v>
      </c>
      <c r="Z37" s="29">
        <f t="shared" ca="1" si="2"/>
        <v>17</v>
      </c>
      <c r="AB37" s="16"/>
      <c r="AC37" t="s">
        <v>90</v>
      </c>
      <c r="AF37" s="178" t="s">
        <v>157</v>
      </c>
      <c r="AG37" t="s">
        <v>1045</v>
      </c>
    </row>
    <row r="38" spans="1:33" ht="21" customHeight="1">
      <c r="A38" s="24">
        <v>18</v>
      </c>
      <c r="B38" s="48">
        <f ca="1">IF($W$8=1,OFFSET(data7!C$7,$Z38,0),IF($W$8=2,OFFSET(data8!C$7,$Z38,0),OFFSET(data9!C$7,$Z38,0)))</f>
        <v>21011</v>
      </c>
      <c r="C38" s="48" t="str">
        <f ca="1">IF($W$8=1,OFFSET(data7!D$7,$Z38,0),IF($W$8=2,OFFSET(data8!D$7,$Z38,0),OFFSET(data9!D$7,$Z38,0)))</f>
        <v>0063225344</v>
      </c>
      <c r="D38" s="39" t="str">
        <f ca="1">IF($W$8=1,OFFSET(data7!E$7,$Z38,0),IF($W$8=2,OFFSET(data8!E$7,$Z38,0),OFFSET(data9!E$7,$Z38,0)))</f>
        <v>MUHAMMAD SALMAN</v>
      </c>
      <c r="E38" s="43" t="str">
        <f ca="1">IF($W$8=1,OFFSET(data7!F$7,$Z38,0),IF($W$8=2,OFFSET(data8!F$7,$Z38,0),OFFSET(data9!F$7,$Z38,0)))</f>
        <v>L</v>
      </c>
      <c r="F38" s="43">
        <f ca="1">IF($W$8=1,OFFSET(data7!$C$7,$Z38,AA$18),IF($W$8=2,OFFSET(data8!$C$7,$Z38,AA$18),OFFSET(data9!$C$7,$Z38,AA$18)))</f>
        <v>0</v>
      </c>
      <c r="G38" s="43">
        <f ca="1">IF($W$8=1,OFFSET(data7!$C$7,$Z38,AB$18),IF($W$8=2,OFFSET(data8!$C$7,$Z38,AB$18),OFFSET(data9!$C$7,$Z38,AB$18)))</f>
        <v>0</v>
      </c>
      <c r="H38" s="43">
        <f ca="1">IF($W$8=1,OFFSET(data7!$C$7,$Z38,AC$18),IF($W$8=2,OFFSET(data8!$C$7,$Z38,AC$18),OFFSET(data9!$C$7,$Z38,AC$18)))</f>
        <v>0</v>
      </c>
      <c r="I38" s="43">
        <f ca="1">IF($W$8=1,OFFSET(data7!$C$7,$Z38,AD$18),IF($W$8=2,OFFSET(data8!$C$7,$Z38,AD$18),OFFSET(data9!$C$7,$Z38,AD$18)))</f>
        <v>0</v>
      </c>
      <c r="J38" s="43">
        <f ca="1">IF($W$8=1,OFFSET(data7!$C$7,$Z38,AE$18),IF($W$8=2,OFFSET(data8!$C$7,$Z38,AE$18),OFFSET(data9!$C$7,$Z38,AE$18)))</f>
        <v>0</v>
      </c>
      <c r="K38" s="43">
        <f ca="1">IF($W$8=1,OFFSET(data7!$C$7,$Z38,AF$18),IF($W$8=2,OFFSET(data8!$C$7,$Z38,AF$18),OFFSET(data9!$C$7,$Z38,AF$18)))</f>
        <v>0</v>
      </c>
      <c r="L38" s="43">
        <f ca="1">IF($W$8=1,OFFSET(data7!$C$7,$Z38,AG$18),IF($W$8=2,OFFSET(data8!$C$7,$Z38,AG$18),OFFSET(data9!$C$7,$Z38,AG$18)))</f>
        <v>0</v>
      </c>
      <c r="M38" s="43">
        <f ca="1">IF($W$8=1,OFFSET(data7!$C$7,$Z38,AH$18),IF($W$8=2,OFFSET(data8!$C$7,$Z38,AH$18),OFFSET(data9!$C$7,$Z38,AH$18)))</f>
        <v>0</v>
      </c>
      <c r="N38" s="43">
        <f ca="1">IF($W$8=1,OFFSET(data7!$C$7,$Z38,AI$18),IF($W$8=2,OFFSET(data8!$C$7,$Z38,AI$18),OFFSET(data9!$C$7,$Z38,AI$18)))</f>
        <v>0</v>
      </c>
      <c r="O38" s="43">
        <f ca="1">IF($W$8=1,OFFSET(data7!$C$7,$Z38,AJ$18),IF($W$8=2,OFFSET(data8!$C$7,$Z38,AJ$18),OFFSET(data9!$C$7,$Z38,AJ$18)))</f>
        <v>0</v>
      </c>
      <c r="P38" s="106">
        <f ca="1">IF($W$8=1,OFFSET(data7!$C$7,$Z38,AK$18),IF($W$8=2,OFFSET(data8!$C$7,$Z38,AK$18),OFFSET(data9!$C$7,$Z38,AK$18)))</f>
        <v>0</v>
      </c>
      <c r="Q38" s="106">
        <f ca="1">IF($W$8=1,OFFSET(data7!$C$7,$Z38,AL$18),IF($W$8=2,OFFSET(data8!$C$7,$Z38,AL$18),OFFSET(data9!$C$7,$Z38,AL$18)))</f>
        <v>0</v>
      </c>
      <c r="R38" s="106">
        <f ca="1">IF($W$8=1,OFFSET(data7!$C$7,$Z38,AM$18),IF($W$8=2,OFFSET(data8!$C$7,$Z38,AM$18),OFFSET(data9!$C$7,$Z38,AM$18)))</f>
        <v>0</v>
      </c>
      <c r="S38" s="109">
        <f ca="1">IF($W$8=1,OFFSET(data7!$C$7,$Z38,AN$18),IF($W$8=2,OFFSET(data8!$C$7,$Z38,AN$18),OFFSET(data9!$C$7,$Z38,AN$18)))</f>
        <v>0</v>
      </c>
      <c r="Z38" s="29">
        <f t="shared" ca="1" si="2"/>
        <v>18</v>
      </c>
      <c r="AB38" s="16"/>
      <c r="AC38" t="s">
        <v>91</v>
      </c>
      <c r="AF38" s="178" t="s">
        <v>158</v>
      </c>
      <c r="AG38" t="s">
        <v>1985</v>
      </c>
    </row>
    <row r="39" spans="1:33" ht="21" customHeight="1">
      <c r="A39" s="24">
        <v>19</v>
      </c>
      <c r="B39" s="48">
        <f ca="1">IF($W$8=1,OFFSET(data7!C$7,$Z39,0),IF($W$8=2,OFFSET(data8!C$7,$Z39,0),OFFSET(data9!C$7,$Z39,0)))</f>
        <v>20873</v>
      </c>
      <c r="C39" s="48" t="str">
        <f ca="1">IF($W$8=1,OFFSET(data7!D$7,$Z39,0),IF($W$8=2,OFFSET(data8!D$7,$Z39,0),OFFSET(data9!D$7,$Z39,0)))</f>
        <v>0079177328</v>
      </c>
      <c r="D39" s="39" t="str">
        <f ca="1">IF($W$8=1,OFFSET(data7!E$7,$Z39,0),IF($W$8=2,OFFSET(data8!E$7,$Z39,0),OFFSET(data9!E$7,$Z39,0)))</f>
        <v>NABIELAH AMALIA ARIANI</v>
      </c>
      <c r="E39" s="43" t="str">
        <f ca="1">IF($W$8=1,OFFSET(data7!F$7,$Z39,0),IF($W$8=2,OFFSET(data8!F$7,$Z39,0),OFFSET(data9!F$7,$Z39,0)))</f>
        <v>P</v>
      </c>
      <c r="F39" s="43">
        <f ca="1">IF($W$8=1,OFFSET(data7!$C$7,$Z39,AA$18),IF($W$8=2,OFFSET(data8!$C$7,$Z39,AA$18),OFFSET(data9!$C$7,$Z39,AA$18)))</f>
        <v>0</v>
      </c>
      <c r="G39" s="43">
        <f ca="1">IF($W$8=1,OFFSET(data7!$C$7,$Z39,AB$18),IF($W$8=2,OFFSET(data8!$C$7,$Z39,AB$18),OFFSET(data9!$C$7,$Z39,AB$18)))</f>
        <v>0</v>
      </c>
      <c r="H39" s="43">
        <f ca="1">IF($W$8=1,OFFSET(data7!$C$7,$Z39,AC$18),IF($W$8=2,OFFSET(data8!$C$7,$Z39,AC$18),OFFSET(data9!$C$7,$Z39,AC$18)))</f>
        <v>0</v>
      </c>
      <c r="I39" s="43">
        <f ca="1">IF($W$8=1,OFFSET(data7!$C$7,$Z39,AD$18),IF($W$8=2,OFFSET(data8!$C$7,$Z39,AD$18),OFFSET(data9!$C$7,$Z39,AD$18)))</f>
        <v>0</v>
      </c>
      <c r="J39" s="43">
        <f ca="1">IF($W$8=1,OFFSET(data7!$C$7,$Z39,AE$18),IF($W$8=2,OFFSET(data8!$C$7,$Z39,AE$18),OFFSET(data9!$C$7,$Z39,AE$18)))</f>
        <v>0</v>
      </c>
      <c r="K39" s="43">
        <f ca="1">IF($W$8=1,OFFSET(data7!$C$7,$Z39,AF$18),IF($W$8=2,OFFSET(data8!$C$7,$Z39,AF$18),OFFSET(data9!$C$7,$Z39,AF$18)))</f>
        <v>0</v>
      </c>
      <c r="L39" s="43">
        <f ca="1">IF($W$8=1,OFFSET(data7!$C$7,$Z39,AG$18),IF($W$8=2,OFFSET(data8!$C$7,$Z39,AG$18),OFFSET(data9!$C$7,$Z39,AG$18)))</f>
        <v>0</v>
      </c>
      <c r="M39" s="43">
        <f ca="1">IF($W$8=1,OFFSET(data7!$C$7,$Z39,AH$18),IF($W$8=2,OFFSET(data8!$C$7,$Z39,AH$18),OFFSET(data9!$C$7,$Z39,AH$18)))</f>
        <v>0</v>
      </c>
      <c r="N39" s="43">
        <f ca="1">IF($W$8=1,OFFSET(data7!$C$7,$Z39,AI$18),IF($W$8=2,OFFSET(data8!$C$7,$Z39,AI$18),OFFSET(data9!$C$7,$Z39,AI$18)))</f>
        <v>0</v>
      </c>
      <c r="O39" s="43">
        <f ca="1">IF($W$8=1,OFFSET(data7!$C$7,$Z39,AJ$18),IF($W$8=2,OFFSET(data8!$C$7,$Z39,AJ$18),OFFSET(data9!$C$7,$Z39,AJ$18)))</f>
        <v>0</v>
      </c>
      <c r="P39" s="106">
        <f ca="1">IF($W$8=1,OFFSET(data7!$C$7,$Z39,AK$18),IF($W$8=2,OFFSET(data8!$C$7,$Z39,AK$18),OFFSET(data9!$C$7,$Z39,AK$18)))</f>
        <v>0</v>
      </c>
      <c r="Q39" s="106">
        <f ca="1">IF($W$8=1,OFFSET(data7!$C$7,$Z39,AL$18),IF($W$8=2,OFFSET(data8!$C$7,$Z39,AL$18),OFFSET(data9!$C$7,$Z39,AL$18)))</f>
        <v>0</v>
      </c>
      <c r="R39" s="106">
        <f ca="1">IF($W$8=1,OFFSET(data7!$C$7,$Z39,AM$18),IF($W$8=2,OFFSET(data8!$C$7,$Z39,AM$18),OFFSET(data9!$C$7,$Z39,AM$18)))</f>
        <v>0</v>
      </c>
      <c r="S39" s="109">
        <f ca="1">IF($W$8=1,OFFSET(data7!$C$7,$Z39,AN$18),IF($W$8=2,OFFSET(data8!$C$7,$Z39,AN$18),OFFSET(data9!$C$7,$Z39,AN$18)))</f>
        <v>0</v>
      </c>
      <c r="Z39" s="29">
        <f t="shared" ca="1" si="2"/>
        <v>19</v>
      </c>
      <c r="AB39" s="16"/>
      <c r="AC39" t="s">
        <v>92</v>
      </c>
      <c r="AF39" s="179" t="s">
        <v>159</v>
      </c>
      <c r="AG39" t="s">
        <v>1989</v>
      </c>
    </row>
    <row r="40" spans="1:33" ht="21" customHeight="1">
      <c r="A40" s="24">
        <v>20</v>
      </c>
      <c r="B40" s="48">
        <f ca="1">IF($W$8=1,OFFSET(data7!C$7,$Z40,0),IF($W$8=2,OFFSET(data8!C$7,$Z40,0),OFFSET(data9!C$7,$Z40,0)))</f>
        <v>20805</v>
      </c>
      <c r="C40" s="48" t="str">
        <f ca="1">IF($W$8=1,OFFSET(data7!D$7,$Z40,0),IF($W$8=2,OFFSET(data8!D$7,$Z40,0),OFFSET(data9!D$7,$Z40,0)))</f>
        <v>0071282105</v>
      </c>
      <c r="D40" s="39" t="str">
        <f ca="1">IF($W$8=1,OFFSET(data7!E$7,$Z40,0),IF($W$8=2,OFFSET(data8!E$7,$Z40,0),OFFSET(data9!E$7,$Z40,0)))</f>
        <v>NINDY DWI GUSTIANI</v>
      </c>
      <c r="E40" s="43" t="str">
        <f ca="1">IF($W$8=1,OFFSET(data7!F$7,$Z40,0),IF($W$8=2,OFFSET(data8!F$7,$Z40,0),OFFSET(data9!F$7,$Z40,0)))</f>
        <v>P</v>
      </c>
      <c r="F40" s="43">
        <f ca="1">IF($W$8=1,OFFSET(data7!$C$7,$Z40,AA$18),IF($W$8=2,OFFSET(data8!$C$7,$Z40,AA$18),OFFSET(data9!$C$7,$Z40,AA$18)))</f>
        <v>0</v>
      </c>
      <c r="G40" s="43">
        <f ca="1">IF($W$8=1,OFFSET(data7!$C$7,$Z40,AB$18),IF($W$8=2,OFFSET(data8!$C$7,$Z40,AB$18),OFFSET(data9!$C$7,$Z40,AB$18)))</f>
        <v>0</v>
      </c>
      <c r="H40" s="43">
        <f ca="1">IF($W$8=1,OFFSET(data7!$C$7,$Z40,AC$18),IF($W$8=2,OFFSET(data8!$C$7,$Z40,AC$18),OFFSET(data9!$C$7,$Z40,AC$18)))</f>
        <v>0</v>
      </c>
      <c r="I40" s="43">
        <f ca="1">IF($W$8=1,OFFSET(data7!$C$7,$Z40,AD$18),IF($W$8=2,OFFSET(data8!$C$7,$Z40,AD$18),OFFSET(data9!$C$7,$Z40,AD$18)))</f>
        <v>0</v>
      </c>
      <c r="J40" s="43">
        <f ca="1">IF($W$8=1,OFFSET(data7!$C$7,$Z40,AE$18),IF($W$8=2,OFFSET(data8!$C$7,$Z40,AE$18),OFFSET(data9!$C$7,$Z40,AE$18)))</f>
        <v>0</v>
      </c>
      <c r="K40" s="43">
        <f ca="1">IF($W$8=1,OFFSET(data7!$C$7,$Z40,AF$18),IF($W$8=2,OFFSET(data8!$C$7,$Z40,AF$18),OFFSET(data9!$C$7,$Z40,AF$18)))</f>
        <v>0</v>
      </c>
      <c r="L40" s="43">
        <f ca="1">IF($W$8=1,OFFSET(data7!$C$7,$Z40,AG$18),IF($W$8=2,OFFSET(data8!$C$7,$Z40,AG$18),OFFSET(data9!$C$7,$Z40,AG$18)))</f>
        <v>0</v>
      </c>
      <c r="M40" s="43">
        <f ca="1">IF($W$8=1,OFFSET(data7!$C$7,$Z40,AH$18),IF($W$8=2,OFFSET(data8!$C$7,$Z40,AH$18),OFFSET(data9!$C$7,$Z40,AH$18)))</f>
        <v>0</v>
      </c>
      <c r="N40" s="43">
        <f ca="1">IF($W$8=1,OFFSET(data7!$C$7,$Z40,AI$18),IF($W$8=2,OFFSET(data8!$C$7,$Z40,AI$18),OFFSET(data9!$C$7,$Z40,AI$18)))</f>
        <v>0</v>
      </c>
      <c r="O40" s="43">
        <f ca="1">IF($W$8=1,OFFSET(data7!$C$7,$Z40,AJ$18),IF($W$8=2,OFFSET(data8!$C$7,$Z40,AJ$18),OFFSET(data9!$C$7,$Z40,AJ$18)))</f>
        <v>0</v>
      </c>
      <c r="P40" s="106">
        <f ca="1">IF($W$8=1,OFFSET(data7!$C$7,$Z40,AK$18),IF($W$8=2,OFFSET(data8!$C$7,$Z40,AK$18),OFFSET(data9!$C$7,$Z40,AK$18)))</f>
        <v>0</v>
      </c>
      <c r="Q40" s="106">
        <f ca="1">IF($W$8=1,OFFSET(data7!$C$7,$Z40,AL$18),IF($W$8=2,OFFSET(data8!$C$7,$Z40,AL$18),OFFSET(data9!$C$7,$Z40,AL$18)))</f>
        <v>0</v>
      </c>
      <c r="R40" s="106">
        <f ca="1">IF($W$8=1,OFFSET(data7!$C$7,$Z40,AM$18),IF($W$8=2,OFFSET(data8!$C$7,$Z40,AM$18),OFFSET(data9!$C$7,$Z40,AM$18)))</f>
        <v>0</v>
      </c>
      <c r="S40" s="109">
        <f ca="1">IF($W$8=1,OFFSET(data7!$C$7,$Z40,AN$18),IF($W$8=2,OFFSET(data8!$C$7,$Z40,AN$18),OFFSET(data9!$C$7,$Z40,AN$18)))</f>
        <v>0</v>
      </c>
      <c r="Z40" s="29">
        <f t="shared" ca="1" si="2"/>
        <v>20</v>
      </c>
      <c r="AB40" s="16"/>
      <c r="AC40" t="s">
        <v>93</v>
      </c>
      <c r="AF40" s="179" t="s">
        <v>160</v>
      </c>
      <c r="AG40" t="s">
        <v>1048</v>
      </c>
    </row>
    <row r="41" spans="1:33" ht="21" customHeight="1">
      <c r="A41" s="24">
        <v>21</v>
      </c>
      <c r="B41" s="48">
        <f ca="1">IF($W$8=1,OFFSET(data7!C$7,$Z41,0),IF($W$8=2,OFFSET(data8!C$7,$Z41,0),OFFSET(data9!C$7,$Z41,0)))</f>
        <v>20982</v>
      </c>
      <c r="C41" s="48" t="str">
        <f ca="1">IF($W$8=1,OFFSET(data7!D$7,$Z41,0),IF($W$8=2,OFFSET(data8!D$7,$Z41,0),OFFSET(data9!D$7,$Z41,0)))</f>
        <v>0068047738</v>
      </c>
      <c r="D41" s="39" t="str">
        <f ca="1">IF($W$8=1,OFFSET(data7!E$7,$Z41,0),IF($W$8=2,OFFSET(data8!E$7,$Z41,0),OFFSET(data9!E$7,$Z41,0)))</f>
        <v>OKE PONCO WIDYATMOKO</v>
      </c>
      <c r="E41" s="43" t="str">
        <f ca="1">IF($W$8=1,OFFSET(data7!F$7,$Z41,0),IF($W$8=2,OFFSET(data8!F$7,$Z41,0),OFFSET(data9!F$7,$Z41,0)))</f>
        <v>L</v>
      </c>
      <c r="F41" s="43">
        <f ca="1">IF($W$8=1,OFFSET(data7!$C$7,$Z41,AA$18),IF($W$8=2,OFFSET(data8!$C$7,$Z41,AA$18),OFFSET(data9!$C$7,$Z41,AA$18)))</f>
        <v>0</v>
      </c>
      <c r="G41" s="43">
        <f ca="1">IF($W$8=1,OFFSET(data7!$C$7,$Z41,AB$18),IF($W$8=2,OFFSET(data8!$C$7,$Z41,AB$18),OFFSET(data9!$C$7,$Z41,AB$18)))</f>
        <v>0</v>
      </c>
      <c r="H41" s="43">
        <f ca="1">IF($W$8=1,OFFSET(data7!$C$7,$Z41,AC$18),IF($W$8=2,OFFSET(data8!$C$7,$Z41,AC$18),OFFSET(data9!$C$7,$Z41,AC$18)))</f>
        <v>0</v>
      </c>
      <c r="I41" s="43">
        <f ca="1">IF($W$8=1,OFFSET(data7!$C$7,$Z41,AD$18),IF($W$8=2,OFFSET(data8!$C$7,$Z41,AD$18),OFFSET(data9!$C$7,$Z41,AD$18)))</f>
        <v>0</v>
      </c>
      <c r="J41" s="43">
        <f ca="1">IF($W$8=1,OFFSET(data7!$C$7,$Z41,AE$18),IF($W$8=2,OFFSET(data8!$C$7,$Z41,AE$18),OFFSET(data9!$C$7,$Z41,AE$18)))</f>
        <v>0</v>
      </c>
      <c r="K41" s="43">
        <f ca="1">IF($W$8=1,OFFSET(data7!$C$7,$Z41,AF$18),IF($W$8=2,OFFSET(data8!$C$7,$Z41,AF$18),OFFSET(data9!$C$7,$Z41,AF$18)))</f>
        <v>0</v>
      </c>
      <c r="L41" s="43">
        <f ca="1">IF($W$8=1,OFFSET(data7!$C$7,$Z41,AG$18),IF($W$8=2,OFFSET(data8!$C$7,$Z41,AG$18),OFFSET(data9!$C$7,$Z41,AG$18)))</f>
        <v>0</v>
      </c>
      <c r="M41" s="43">
        <f ca="1">IF($W$8=1,OFFSET(data7!$C$7,$Z41,AH$18),IF($W$8=2,OFFSET(data8!$C$7,$Z41,AH$18),OFFSET(data9!$C$7,$Z41,AH$18)))</f>
        <v>0</v>
      </c>
      <c r="N41" s="43">
        <f ca="1">IF($W$8=1,OFFSET(data7!$C$7,$Z41,AI$18),IF($W$8=2,OFFSET(data8!$C$7,$Z41,AI$18),OFFSET(data9!$C$7,$Z41,AI$18)))</f>
        <v>0</v>
      </c>
      <c r="O41" s="43">
        <f ca="1">IF($W$8=1,OFFSET(data7!$C$7,$Z41,AJ$18),IF($W$8=2,OFFSET(data8!$C$7,$Z41,AJ$18),OFFSET(data9!$C$7,$Z41,AJ$18)))</f>
        <v>0</v>
      </c>
      <c r="P41" s="106">
        <f ca="1">IF($W$8=1,OFFSET(data7!$C$7,$Z41,AK$18),IF($W$8=2,OFFSET(data8!$C$7,$Z41,AK$18),OFFSET(data9!$C$7,$Z41,AK$18)))</f>
        <v>0</v>
      </c>
      <c r="Q41" s="106">
        <f ca="1">IF($W$8=1,OFFSET(data7!$C$7,$Z41,AL$18),IF($W$8=2,OFFSET(data8!$C$7,$Z41,AL$18),OFFSET(data9!$C$7,$Z41,AL$18)))</f>
        <v>0</v>
      </c>
      <c r="R41" s="106">
        <f ca="1">IF($W$8=1,OFFSET(data7!$C$7,$Z41,AM$18),IF($W$8=2,OFFSET(data8!$C$7,$Z41,AM$18),OFFSET(data9!$C$7,$Z41,AM$18)))</f>
        <v>0</v>
      </c>
      <c r="S41" s="109">
        <f ca="1">IF($W$8=1,OFFSET(data7!$C$7,$Z41,AN$18),IF($W$8=2,OFFSET(data8!$C$7,$Z41,AN$18),OFFSET(data9!$C$7,$Z41,AN$18)))</f>
        <v>0</v>
      </c>
      <c r="Z41" s="29">
        <f t="shared" ca="1" si="2"/>
        <v>21</v>
      </c>
      <c r="AB41" s="16"/>
      <c r="AC41" t="s">
        <v>94</v>
      </c>
      <c r="AF41" s="179" t="s">
        <v>161</v>
      </c>
      <c r="AG41" t="s">
        <v>1050</v>
      </c>
    </row>
    <row r="42" spans="1:33" ht="21" customHeight="1">
      <c r="A42" s="24">
        <v>22</v>
      </c>
      <c r="B42" s="48">
        <f ca="1">IF($W$8=1,OFFSET(data7!C$7,$Z42,0),IF($W$8=2,OFFSET(data8!C$7,$Z42,0),OFFSET(data9!C$7,$Z42,0)))</f>
        <v>20913</v>
      </c>
      <c r="C42" s="48" t="str">
        <f ca="1">IF($W$8=1,OFFSET(data7!D$7,$Z42,0),IF($W$8=2,OFFSET(data8!D$7,$Z42,0),OFFSET(data9!D$7,$Z42,0)))</f>
        <v>0072441881</v>
      </c>
      <c r="D42" s="39" t="str">
        <f ca="1">IF($W$8=1,OFFSET(data7!E$7,$Z42,0),IF($W$8=2,OFFSET(data8!E$7,$Z42,0),OFFSET(data9!E$7,$Z42,0)))</f>
        <v>PADIL KOLIK DINILAH</v>
      </c>
      <c r="E42" s="43" t="str">
        <f ca="1">IF($W$8=1,OFFSET(data7!F$7,$Z42,0),IF($W$8=2,OFFSET(data8!F$7,$Z42,0),OFFSET(data9!F$7,$Z42,0)))</f>
        <v>L</v>
      </c>
      <c r="F42" s="43">
        <f ca="1">IF($W$8=1,OFFSET(data7!$C$7,$Z42,AA$18),IF($W$8=2,OFFSET(data8!$C$7,$Z42,AA$18),OFFSET(data9!$C$7,$Z42,AA$18)))</f>
        <v>0</v>
      </c>
      <c r="G42" s="43">
        <f ca="1">IF($W$8=1,OFFSET(data7!$C$7,$Z42,AB$18),IF($W$8=2,OFFSET(data8!$C$7,$Z42,AB$18),OFFSET(data9!$C$7,$Z42,AB$18)))</f>
        <v>0</v>
      </c>
      <c r="H42" s="43">
        <f ca="1">IF($W$8=1,OFFSET(data7!$C$7,$Z42,AC$18),IF($W$8=2,OFFSET(data8!$C$7,$Z42,AC$18),OFFSET(data9!$C$7,$Z42,AC$18)))</f>
        <v>0</v>
      </c>
      <c r="I42" s="43">
        <f ca="1">IF($W$8=1,OFFSET(data7!$C$7,$Z42,AD$18),IF($W$8=2,OFFSET(data8!$C$7,$Z42,AD$18),OFFSET(data9!$C$7,$Z42,AD$18)))</f>
        <v>0</v>
      </c>
      <c r="J42" s="43">
        <f ca="1">IF($W$8=1,OFFSET(data7!$C$7,$Z42,AE$18),IF($W$8=2,OFFSET(data8!$C$7,$Z42,AE$18),OFFSET(data9!$C$7,$Z42,AE$18)))</f>
        <v>0</v>
      </c>
      <c r="K42" s="43">
        <f ca="1">IF($W$8=1,OFFSET(data7!$C$7,$Z42,AF$18),IF($W$8=2,OFFSET(data8!$C$7,$Z42,AF$18),OFFSET(data9!$C$7,$Z42,AF$18)))</f>
        <v>0</v>
      </c>
      <c r="L42" s="43">
        <f ca="1">IF($W$8=1,OFFSET(data7!$C$7,$Z42,AG$18),IF($W$8=2,OFFSET(data8!$C$7,$Z42,AG$18),OFFSET(data9!$C$7,$Z42,AG$18)))</f>
        <v>0</v>
      </c>
      <c r="M42" s="43">
        <f ca="1">IF($W$8=1,OFFSET(data7!$C$7,$Z42,AH$18),IF($W$8=2,OFFSET(data8!$C$7,$Z42,AH$18),OFFSET(data9!$C$7,$Z42,AH$18)))</f>
        <v>0</v>
      </c>
      <c r="N42" s="43">
        <f ca="1">IF($W$8=1,OFFSET(data7!$C$7,$Z42,AI$18),IF($W$8=2,OFFSET(data8!$C$7,$Z42,AI$18),OFFSET(data9!$C$7,$Z42,AI$18)))</f>
        <v>0</v>
      </c>
      <c r="O42" s="43">
        <f ca="1">IF($W$8=1,OFFSET(data7!$C$7,$Z42,AJ$18),IF($W$8=2,OFFSET(data8!$C$7,$Z42,AJ$18),OFFSET(data9!$C$7,$Z42,AJ$18)))</f>
        <v>0</v>
      </c>
      <c r="P42" s="106">
        <f ca="1">IF($W$8=1,OFFSET(data7!$C$7,$Z42,AK$18),IF($W$8=2,OFFSET(data8!$C$7,$Z42,AK$18),OFFSET(data9!$C$7,$Z42,AK$18)))</f>
        <v>0</v>
      </c>
      <c r="Q42" s="106">
        <f ca="1">IF($W$8=1,OFFSET(data7!$C$7,$Z42,AL$18),IF($W$8=2,OFFSET(data8!$C$7,$Z42,AL$18),OFFSET(data9!$C$7,$Z42,AL$18)))</f>
        <v>0</v>
      </c>
      <c r="R42" s="106">
        <f ca="1">IF($W$8=1,OFFSET(data7!$C$7,$Z42,AM$18),IF($W$8=2,OFFSET(data8!$C$7,$Z42,AM$18),OFFSET(data9!$C$7,$Z42,AM$18)))</f>
        <v>0</v>
      </c>
      <c r="S42" s="109">
        <f ca="1">IF($W$8=1,OFFSET(data7!$C$7,$Z42,AN$18),IF($W$8=2,OFFSET(data8!$C$7,$Z42,AN$18),OFFSET(data9!$C$7,$Z42,AN$18)))</f>
        <v>0</v>
      </c>
      <c r="Z42" s="29">
        <f t="shared" ca="1" si="2"/>
        <v>22</v>
      </c>
      <c r="AB42" s="16"/>
      <c r="AC42" t="s">
        <v>95</v>
      </c>
      <c r="AF42" s="179" t="s">
        <v>162</v>
      </c>
      <c r="AG42" t="s">
        <v>1051</v>
      </c>
    </row>
    <row r="43" spans="1:33" ht="21" customHeight="1">
      <c r="A43" s="24">
        <v>23</v>
      </c>
      <c r="B43" s="48">
        <f ca="1">IF($W$8=1,OFFSET(data7!C$7,$Z43,0),IF($W$8=2,OFFSET(data8!C$7,$Z43,0),OFFSET(data9!C$7,$Z43,0)))</f>
        <v>21075</v>
      </c>
      <c r="C43" s="48" t="str">
        <f ca="1">IF($W$8=1,OFFSET(data7!D$7,$Z43,0),IF($W$8=2,OFFSET(data8!D$7,$Z43,0),OFFSET(data9!D$7,$Z43,0)))</f>
        <v>0074943596</v>
      </c>
      <c r="D43" s="39" t="str">
        <f ca="1">IF($W$8=1,OFFSET(data7!E$7,$Z43,0),IF($W$8=2,OFFSET(data8!E$7,$Z43,0),OFFSET(data9!E$7,$Z43,0)))</f>
        <v>Putri Aprilia Purnama</v>
      </c>
      <c r="E43" s="43" t="str">
        <f ca="1">IF($W$8=1,OFFSET(data7!F$7,$Z43,0),IF($W$8=2,OFFSET(data8!F$7,$Z43,0),OFFSET(data9!F$7,$Z43,0)))</f>
        <v>P</v>
      </c>
      <c r="F43" s="43">
        <f ca="1">IF($W$8=1,OFFSET(data7!$C$7,$Z43,AA$18),IF($W$8=2,OFFSET(data8!$C$7,$Z43,AA$18),OFFSET(data9!$C$7,$Z43,AA$18)))</f>
        <v>0</v>
      </c>
      <c r="G43" s="43">
        <f ca="1">IF($W$8=1,OFFSET(data7!$C$7,$Z43,AB$18),IF($W$8=2,OFFSET(data8!$C$7,$Z43,AB$18),OFFSET(data9!$C$7,$Z43,AB$18)))</f>
        <v>0</v>
      </c>
      <c r="H43" s="43">
        <f ca="1">IF($W$8=1,OFFSET(data7!$C$7,$Z43,AC$18),IF($W$8=2,OFFSET(data8!$C$7,$Z43,AC$18),OFFSET(data9!$C$7,$Z43,AC$18)))</f>
        <v>0</v>
      </c>
      <c r="I43" s="43">
        <f ca="1">IF($W$8=1,OFFSET(data7!$C$7,$Z43,AD$18),IF($W$8=2,OFFSET(data8!$C$7,$Z43,AD$18),OFFSET(data9!$C$7,$Z43,AD$18)))</f>
        <v>0</v>
      </c>
      <c r="J43" s="43">
        <f ca="1">IF($W$8=1,OFFSET(data7!$C$7,$Z43,AE$18),IF($W$8=2,OFFSET(data8!$C$7,$Z43,AE$18),OFFSET(data9!$C$7,$Z43,AE$18)))</f>
        <v>0</v>
      </c>
      <c r="K43" s="43">
        <f ca="1">IF($W$8=1,OFFSET(data7!$C$7,$Z43,AF$18),IF($W$8=2,OFFSET(data8!$C$7,$Z43,AF$18),OFFSET(data9!$C$7,$Z43,AF$18)))</f>
        <v>0</v>
      </c>
      <c r="L43" s="43">
        <f ca="1">IF($W$8=1,OFFSET(data7!$C$7,$Z43,AG$18),IF($W$8=2,OFFSET(data8!$C$7,$Z43,AG$18),OFFSET(data9!$C$7,$Z43,AG$18)))</f>
        <v>0</v>
      </c>
      <c r="M43" s="43">
        <f ca="1">IF($W$8=1,OFFSET(data7!$C$7,$Z43,AH$18),IF($W$8=2,OFFSET(data8!$C$7,$Z43,AH$18),OFFSET(data9!$C$7,$Z43,AH$18)))</f>
        <v>0</v>
      </c>
      <c r="N43" s="43">
        <f ca="1">IF($W$8=1,OFFSET(data7!$C$7,$Z43,AI$18),IF($W$8=2,OFFSET(data8!$C$7,$Z43,AI$18),OFFSET(data9!$C$7,$Z43,AI$18)))</f>
        <v>0</v>
      </c>
      <c r="O43" s="43">
        <f ca="1">IF($W$8=1,OFFSET(data7!$C$7,$Z43,AJ$18),IF($W$8=2,OFFSET(data8!$C$7,$Z43,AJ$18),OFFSET(data9!$C$7,$Z43,AJ$18)))</f>
        <v>0</v>
      </c>
      <c r="P43" s="106">
        <f ca="1">IF($W$8=1,OFFSET(data7!$C$7,$Z43,AK$18),IF($W$8=2,OFFSET(data8!$C$7,$Z43,AK$18),OFFSET(data9!$C$7,$Z43,AK$18)))</f>
        <v>0</v>
      </c>
      <c r="Q43" s="106">
        <f ca="1">IF($W$8=1,OFFSET(data7!$C$7,$Z43,AL$18),IF($W$8=2,OFFSET(data8!$C$7,$Z43,AL$18),OFFSET(data9!$C$7,$Z43,AL$18)))</f>
        <v>0</v>
      </c>
      <c r="R43" s="106">
        <f ca="1">IF($W$8=1,OFFSET(data7!$C$7,$Z43,AM$18),IF($W$8=2,OFFSET(data8!$C$7,$Z43,AM$18),OFFSET(data9!$C$7,$Z43,AM$18)))</f>
        <v>0</v>
      </c>
      <c r="S43" s="109">
        <f ca="1">IF($W$8=1,OFFSET(data7!$C$7,$Z43,AN$18),IF($W$8=2,OFFSET(data8!$C$7,$Z43,AN$18),OFFSET(data9!$C$7,$Z43,AN$18)))</f>
        <v>0</v>
      </c>
      <c r="Z43" s="29">
        <f t="shared" ca="1" si="2"/>
        <v>23</v>
      </c>
      <c r="AB43" s="16"/>
      <c r="AC43" t="s">
        <v>96</v>
      </c>
      <c r="AF43" s="179" t="s">
        <v>163</v>
      </c>
      <c r="AG43" t="s">
        <v>1986</v>
      </c>
    </row>
    <row r="44" spans="1:33" ht="21" customHeight="1">
      <c r="A44" s="24">
        <v>24</v>
      </c>
      <c r="B44" s="48">
        <f ca="1">IF($W$8=1,OFFSET(data7!C$7,$Z44,0),IF($W$8=2,OFFSET(data8!C$7,$Z44,0),OFFSET(data9!C$7,$Z44,0)))</f>
        <v>21015</v>
      </c>
      <c r="C44" s="48" t="str">
        <f ca="1">IF($W$8=1,OFFSET(data7!D$7,$Z44,0),IF($W$8=2,OFFSET(data8!D$7,$Z44,0),OFFSET(data9!D$7,$Z44,0)))</f>
        <v>0064910800</v>
      </c>
      <c r="D44" s="39" t="str">
        <f ca="1">IF($W$8=1,OFFSET(data7!E$7,$Z44,0),IF($W$8=2,OFFSET(data8!E$7,$Z44,0),OFFSET(data9!E$7,$Z44,0)))</f>
        <v>PUTRI SEPTIA SARI</v>
      </c>
      <c r="E44" s="43" t="str">
        <f ca="1">IF($W$8=1,OFFSET(data7!F$7,$Z44,0),IF($W$8=2,OFFSET(data8!F$7,$Z44,0),OFFSET(data9!F$7,$Z44,0)))</f>
        <v>P</v>
      </c>
      <c r="F44" s="43">
        <f ca="1">IF($W$8=1,OFFSET(data7!$C$7,$Z44,AA$18),IF($W$8=2,OFFSET(data8!$C$7,$Z44,AA$18),OFFSET(data9!$C$7,$Z44,AA$18)))</f>
        <v>0</v>
      </c>
      <c r="G44" s="43">
        <f ca="1">IF($W$8=1,OFFSET(data7!$C$7,$Z44,AB$18),IF($W$8=2,OFFSET(data8!$C$7,$Z44,AB$18),OFFSET(data9!$C$7,$Z44,AB$18)))</f>
        <v>0</v>
      </c>
      <c r="H44" s="43">
        <f ca="1">IF($W$8=1,OFFSET(data7!$C$7,$Z44,AC$18),IF($W$8=2,OFFSET(data8!$C$7,$Z44,AC$18),OFFSET(data9!$C$7,$Z44,AC$18)))</f>
        <v>0</v>
      </c>
      <c r="I44" s="43">
        <f ca="1">IF($W$8=1,OFFSET(data7!$C$7,$Z44,AD$18),IF($W$8=2,OFFSET(data8!$C$7,$Z44,AD$18),OFFSET(data9!$C$7,$Z44,AD$18)))</f>
        <v>0</v>
      </c>
      <c r="J44" s="43">
        <f ca="1">IF($W$8=1,OFFSET(data7!$C$7,$Z44,AE$18),IF($W$8=2,OFFSET(data8!$C$7,$Z44,AE$18),OFFSET(data9!$C$7,$Z44,AE$18)))</f>
        <v>0</v>
      </c>
      <c r="K44" s="43">
        <f ca="1">IF($W$8=1,OFFSET(data7!$C$7,$Z44,AF$18),IF($W$8=2,OFFSET(data8!$C$7,$Z44,AF$18),OFFSET(data9!$C$7,$Z44,AF$18)))</f>
        <v>0</v>
      </c>
      <c r="L44" s="43">
        <f ca="1">IF($W$8=1,OFFSET(data7!$C$7,$Z44,AG$18),IF($W$8=2,OFFSET(data8!$C$7,$Z44,AG$18),OFFSET(data9!$C$7,$Z44,AG$18)))</f>
        <v>0</v>
      </c>
      <c r="M44" s="43">
        <f ca="1">IF($W$8=1,OFFSET(data7!$C$7,$Z44,AH$18),IF($W$8=2,OFFSET(data8!$C$7,$Z44,AH$18),OFFSET(data9!$C$7,$Z44,AH$18)))</f>
        <v>0</v>
      </c>
      <c r="N44" s="43">
        <f ca="1">IF($W$8=1,OFFSET(data7!$C$7,$Z44,AI$18),IF($W$8=2,OFFSET(data8!$C$7,$Z44,AI$18),OFFSET(data9!$C$7,$Z44,AI$18)))</f>
        <v>0</v>
      </c>
      <c r="O44" s="43">
        <f ca="1">IF($W$8=1,OFFSET(data7!$C$7,$Z44,AJ$18),IF($W$8=2,OFFSET(data8!$C$7,$Z44,AJ$18),OFFSET(data9!$C$7,$Z44,AJ$18)))</f>
        <v>0</v>
      </c>
      <c r="P44" s="106">
        <f ca="1">IF($W$8=1,OFFSET(data7!$C$7,$Z44,AK$18),IF($W$8=2,OFFSET(data8!$C$7,$Z44,AK$18),OFFSET(data9!$C$7,$Z44,AK$18)))</f>
        <v>0</v>
      </c>
      <c r="Q44" s="106">
        <f ca="1">IF($W$8=1,OFFSET(data7!$C$7,$Z44,AL$18),IF($W$8=2,OFFSET(data8!$C$7,$Z44,AL$18),OFFSET(data9!$C$7,$Z44,AL$18)))</f>
        <v>0</v>
      </c>
      <c r="R44" s="106">
        <f ca="1">IF($W$8=1,OFFSET(data7!$C$7,$Z44,AM$18),IF($W$8=2,OFFSET(data8!$C$7,$Z44,AM$18),OFFSET(data9!$C$7,$Z44,AM$18)))</f>
        <v>0</v>
      </c>
      <c r="S44" s="109">
        <f ca="1">IF($W$8=1,OFFSET(data7!$C$7,$Z44,AN$18),IF($W$8=2,OFFSET(data8!$C$7,$Z44,AN$18),OFFSET(data9!$C$7,$Z44,AN$18)))</f>
        <v>0</v>
      </c>
      <c r="Z44" s="29">
        <f t="shared" ca="1" si="2"/>
        <v>24</v>
      </c>
      <c r="AB44" s="16"/>
      <c r="AC44" t="s">
        <v>97</v>
      </c>
      <c r="AF44" s="179" t="s">
        <v>164</v>
      </c>
      <c r="AG44" t="s">
        <v>1987</v>
      </c>
    </row>
    <row r="45" spans="1:33" ht="21" customHeight="1">
      <c r="A45" s="24">
        <v>25</v>
      </c>
      <c r="B45" s="48">
        <f ca="1">IF($W$8=1,OFFSET(data7!C$7,$Z45,0),IF($W$8=2,OFFSET(data8!C$7,$Z45,0),OFFSET(data9!C$7,$Z45,0)))</f>
        <v>20983</v>
      </c>
      <c r="C45" s="48" t="str">
        <f ca="1">IF($W$8=1,OFFSET(data7!D$7,$Z45,0),IF($W$8=2,OFFSET(data8!D$7,$Z45,0),OFFSET(data9!D$7,$Z45,0)))</f>
        <v>0067005443</v>
      </c>
      <c r="D45" s="39" t="str">
        <f ca="1">IF($W$8=1,OFFSET(data7!E$7,$Z45,0),IF($W$8=2,OFFSET(data8!E$7,$Z45,0),OFFSET(data9!E$7,$Z45,0)))</f>
        <v>RAMADHANI</v>
      </c>
      <c r="E45" s="43" t="str">
        <f ca="1">IF($W$8=1,OFFSET(data7!F$7,$Z45,0),IF($W$8=2,OFFSET(data8!F$7,$Z45,0),OFFSET(data9!F$7,$Z45,0)))</f>
        <v>L</v>
      </c>
      <c r="F45" s="43">
        <f ca="1">IF($W$8=1,OFFSET(data7!$C$7,$Z45,AA$18),IF($W$8=2,OFFSET(data8!$C$7,$Z45,AA$18),OFFSET(data9!$C$7,$Z45,AA$18)))</f>
        <v>0</v>
      </c>
      <c r="G45" s="43">
        <f ca="1">IF($W$8=1,OFFSET(data7!$C$7,$Z45,AB$18),IF($W$8=2,OFFSET(data8!$C$7,$Z45,AB$18),OFFSET(data9!$C$7,$Z45,AB$18)))</f>
        <v>0</v>
      </c>
      <c r="H45" s="43">
        <f ca="1">IF($W$8=1,OFFSET(data7!$C$7,$Z45,AC$18),IF($W$8=2,OFFSET(data8!$C$7,$Z45,AC$18),OFFSET(data9!$C$7,$Z45,AC$18)))</f>
        <v>0</v>
      </c>
      <c r="I45" s="43">
        <f ca="1">IF($W$8=1,OFFSET(data7!$C$7,$Z45,AD$18),IF($W$8=2,OFFSET(data8!$C$7,$Z45,AD$18),OFFSET(data9!$C$7,$Z45,AD$18)))</f>
        <v>0</v>
      </c>
      <c r="J45" s="43">
        <f ca="1">IF($W$8=1,OFFSET(data7!$C$7,$Z45,AE$18),IF($W$8=2,OFFSET(data8!$C$7,$Z45,AE$18),OFFSET(data9!$C$7,$Z45,AE$18)))</f>
        <v>0</v>
      </c>
      <c r="K45" s="43">
        <f ca="1">IF($W$8=1,OFFSET(data7!$C$7,$Z45,AF$18),IF($W$8=2,OFFSET(data8!$C$7,$Z45,AF$18),OFFSET(data9!$C$7,$Z45,AF$18)))</f>
        <v>0</v>
      </c>
      <c r="L45" s="43">
        <f ca="1">IF($W$8=1,OFFSET(data7!$C$7,$Z45,AG$18),IF($W$8=2,OFFSET(data8!$C$7,$Z45,AG$18),OFFSET(data9!$C$7,$Z45,AG$18)))</f>
        <v>0</v>
      </c>
      <c r="M45" s="43">
        <f ca="1">IF($W$8=1,OFFSET(data7!$C$7,$Z45,AH$18),IF($W$8=2,OFFSET(data8!$C$7,$Z45,AH$18),OFFSET(data9!$C$7,$Z45,AH$18)))</f>
        <v>0</v>
      </c>
      <c r="N45" s="43">
        <f ca="1">IF($W$8=1,OFFSET(data7!$C$7,$Z45,AI$18),IF($W$8=2,OFFSET(data8!$C$7,$Z45,AI$18),OFFSET(data9!$C$7,$Z45,AI$18)))</f>
        <v>0</v>
      </c>
      <c r="O45" s="43">
        <f ca="1">IF($W$8=1,OFFSET(data7!$C$7,$Z45,AJ$18),IF($W$8=2,OFFSET(data8!$C$7,$Z45,AJ$18),OFFSET(data9!$C$7,$Z45,AJ$18)))</f>
        <v>0</v>
      </c>
      <c r="P45" s="106">
        <f ca="1">IF($W$8=1,OFFSET(data7!$C$7,$Z45,AK$18),IF($W$8=2,OFFSET(data8!$C$7,$Z45,AK$18),OFFSET(data9!$C$7,$Z45,AK$18)))</f>
        <v>0</v>
      </c>
      <c r="Q45" s="106">
        <f ca="1">IF($W$8=1,OFFSET(data7!$C$7,$Z45,AL$18),IF($W$8=2,OFFSET(data8!$C$7,$Z45,AL$18),OFFSET(data9!$C$7,$Z45,AL$18)))</f>
        <v>0</v>
      </c>
      <c r="R45" s="106">
        <f ca="1">IF($W$8=1,OFFSET(data7!$C$7,$Z45,AM$18),IF($W$8=2,OFFSET(data8!$C$7,$Z45,AM$18),OFFSET(data9!$C$7,$Z45,AM$18)))</f>
        <v>0</v>
      </c>
      <c r="S45" s="109">
        <f ca="1">IF($W$8=1,OFFSET(data7!$C$7,$Z45,AN$18),IF($W$8=2,OFFSET(data8!$C$7,$Z45,AN$18),OFFSET(data9!$C$7,$Z45,AN$18)))</f>
        <v>0</v>
      </c>
      <c r="Z45" s="29">
        <f t="shared" ca="1" si="2"/>
        <v>25</v>
      </c>
      <c r="AB45" s="16"/>
      <c r="AC45" t="s">
        <v>98</v>
      </c>
      <c r="AF45" s="179" t="s">
        <v>165</v>
      </c>
      <c r="AG45" t="s">
        <v>1988</v>
      </c>
    </row>
    <row r="46" spans="1:33" ht="21" customHeight="1">
      <c r="A46" s="24">
        <v>26</v>
      </c>
      <c r="B46" s="48">
        <f ca="1">IF($W$8=1,OFFSET(data7!C$7,$Z46,0),IF($W$8=2,OFFSET(data8!C$7,$Z46,0),OFFSET(data9!C$7,$Z46,0)))</f>
        <v>20812</v>
      </c>
      <c r="C46" s="48" t="str">
        <f ca="1">IF($W$8=1,OFFSET(data7!D$7,$Z46,0),IF($W$8=2,OFFSET(data8!D$7,$Z46,0),OFFSET(data9!D$7,$Z46,0)))</f>
        <v>0073905621</v>
      </c>
      <c r="D46" s="39" t="str">
        <f ca="1">IF($W$8=1,OFFSET(data7!E$7,$Z46,0),IF($W$8=2,OFFSET(data8!E$7,$Z46,0),OFFSET(data9!E$7,$Z46,0)))</f>
        <v>Regina Cahya Ningrum</v>
      </c>
      <c r="E46" s="43" t="str">
        <f ca="1">IF($W$8=1,OFFSET(data7!F$7,$Z46,0),IF($W$8=2,OFFSET(data8!F$7,$Z46,0),OFFSET(data9!F$7,$Z46,0)))</f>
        <v>P</v>
      </c>
      <c r="F46" s="43">
        <f ca="1">IF($W$8=1,OFFSET(data7!$C$7,$Z46,AA$18),IF($W$8=2,OFFSET(data8!$C$7,$Z46,AA$18),OFFSET(data9!$C$7,$Z46,AA$18)))</f>
        <v>0</v>
      </c>
      <c r="G46" s="43">
        <f ca="1">IF($W$8=1,OFFSET(data7!$C$7,$Z46,AB$18),IF($W$8=2,OFFSET(data8!$C$7,$Z46,AB$18),OFFSET(data9!$C$7,$Z46,AB$18)))</f>
        <v>0</v>
      </c>
      <c r="H46" s="43">
        <f ca="1">IF($W$8=1,OFFSET(data7!$C$7,$Z46,AC$18),IF($W$8=2,OFFSET(data8!$C$7,$Z46,AC$18),OFFSET(data9!$C$7,$Z46,AC$18)))</f>
        <v>0</v>
      </c>
      <c r="I46" s="43">
        <f ca="1">IF($W$8=1,OFFSET(data7!$C$7,$Z46,AD$18),IF($W$8=2,OFFSET(data8!$C$7,$Z46,AD$18),OFFSET(data9!$C$7,$Z46,AD$18)))</f>
        <v>0</v>
      </c>
      <c r="J46" s="43">
        <f ca="1">IF($W$8=1,OFFSET(data7!$C$7,$Z46,AE$18),IF($W$8=2,OFFSET(data8!$C$7,$Z46,AE$18),OFFSET(data9!$C$7,$Z46,AE$18)))</f>
        <v>0</v>
      </c>
      <c r="K46" s="43">
        <f ca="1">IF($W$8=1,OFFSET(data7!$C$7,$Z46,AF$18),IF($W$8=2,OFFSET(data8!$C$7,$Z46,AF$18),OFFSET(data9!$C$7,$Z46,AF$18)))</f>
        <v>0</v>
      </c>
      <c r="L46" s="43">
        <f ca="1">IF($W$8=1,OFFSET(data7!$C$7,$Z46,AG$18),IF($W$8=2,OFFSET(data8!$C$7,$Z46,AG$18),OFFSET(data9!$C$7,$Z46,AG$18)))</f>
        <v>0</v>
      </c>
      <c r="M46" s="43">
        <f ca="1">IF($W$8=1,OFFSET(data7!$C$7,$Z46,AH$18),IF($W$8=2,OFFSET(data8!$C$7,$Z46,AH$18),OFFSET(data9!$C$7,$Z46,AH$18)))</f>
        <v>0</v>
      </c>
      <c r="N46" s="43">
        <f ca="1">IF($W$8=1,OFFSET(data7!$C$7,$Z46,AI$18),IF($W$8=2,OFFSET(data8!$C$7,$Z46,AI$18),OFFSET(data9!$C$7,$Z46,AI$18)))</f>
        <v>0</v>
      </c>
      <c r="O46" s="43">
        <f ca="1">IF($W$8=1,OFFSET(data7!$C$7,$Z46,AJ$18),IF($W$8=2,OFFSET(data8!$C$7,$Z46,AJ$18),OFFSET(data9!$C$7,$Z46,AJ$18)))</f>
        <v>0</v>
      </c>
      <c r="P46" s="106">
        <f ca="1">IF($W$8=1,OFFSET(data7!$C$7,$Z46,AK$18),IF($W$8=2,OFFSET(data8!$C$7,$Z46,AK$18),OFFSET(data9!$C$7,$Z46,AK$18)))</f>
        <v>0</v>
      </c>
      <c r="Q46" s="106">
        <f ca="1">IF($W$8=1,OFFSET(data7!$C$7,$Z46,AL$18),IF($W$8=2,OFFSET(data8!$C$7,$Z46,AL$18),OFFSET(data9!$C$7,$Z46,AL$18)))</f>
        <v>0</v>
      </c>
      <c r="R46" s="106">
        <f ca="1">IF($W$8=1,OFFSET(data7!$C$7,$Z46,AM$18),IF($W$8=2,OFFSET(data8!$C$7,$Z46,AM$18),OFFSET(data9!$C$7,$Z46,AM$18)))</f>
        <v>0</v>
      </c>
      <c r="S46" s="109">
        <f ca="1">IF($W$8=1,OFFSET(data7!$C$7,$Z46,AN$18),IF($W$8=2,OFFSET(data8!$C$7,$Z46,AN$18),OFFSET(data9!$C$7,$Z46,AN$18)))</f>
        <v>0</v>
      </c>
      <c r="Z46" s="29">
        <f t="shared" ca="1" si="2"/>
        <v>26</v>
      </c>
      <c r="AB46" s="16"/>
      <c r="AC46" t="s">
        <v>99</v>
      </c>
      <c r="AF46" s="179" t="s">
        <v>166</v>
      </c>
      <c r="AG46" t="s">
        <v>1049</v>
      </c>
    </row>
    <row r="47" spans="1:33" ht="21" customHeight="1">
      <c r="A47" s="24">
        <v>27</v>
      </c>
      <c r="B47" s="48">
        <f ca="1">IF($W$8=1,OFFSET(data7!C$7,$Z47,0),IF($W$8=2,OFFSET(data8!C$7,$Z47,0),OFFSET(data9!C$7,$Z47,0)))</f>
        <v>20918</v>
      </c>
      <c r="C47" s="48" t="str">
        <f ca="1">IF($W$8=1,OFFSET(data7!D$7,$Z47,0),IF($W$8=2,OFFSET(data8!D$7,$Z47,0),OFFSET(data9!D$7,$Z47,0)))</f>
        <v>0078128910</v>
      </c>
      <c r="D47" s="39" t="str">
        <f ca="1">IF($W$8=1,OFFSET(data7!E$7,$Z47,0),IF($W$8=2,OFFSET(data8!E$7,$Z47,0),OFFSET(data9!E$7,$Z47,0)))</f>
        <v>SABILA AULIA</v>
      </c>
      <c r="E47" s="43" t="str">
        <f ca="1">IF($W$8=1,OFFSET(data7!F$7,$Z47,0),IF($W$8=2,OFFSET(data8!F$7,$Z47,0),OFFSET(data9!F$7,$Z47,0)))</f>
        <v>P</v>
      </c>
      <c r="F47" s="43">
        <f ca="1">IF($W$8=1,OFFSET(data7!$C$7,$Z47,AA$18),IF($W$8=2,OFFSET(data8!$C$7,$Z47,AA$18),OFFSET(data9!$C$7,$Z47,AA$18)))</f>
        <v>0</v>
      </c>
      <c r="G47" s="43">
        <f ca="1">IF($W$8=1,OFFSET(data7!$C$7,$Z47,AB$18),IF($W$8=2,OFFSET(data8!$C$7,$Z47,AB$18),OFFSET(data9!$C$7,$Z47,AB$18)))</f>
        <v>0</v>
      </c>
      <c r="H47" s="43">
        <f ca="1">IF($W$8=1,OFFSET(data7!$C$7,$Z47,AC$18),IF($W$8=2,OFFSET(data8!$C$7,$Z47,AC$18),OFFSET(data9!$C$7,$Z47,AC$18)))</f>
        <v>0</v>
      </c>
      <c r="I47" s="43">
        <f ca="1">IF($W$8=1,OFFSET(data7!$C$7,$Z47,AD$18),IF($W$8=2,OFFSET(data8!$C$7,$Z47,AD$18),OFFSET(data9!$C$7,$Z47,AD$18)))</f>
        <v>0</v>
      </c>
      <c r="J47" s="43">
        <f ca="1">IF($W$8=1,OFFSET(data7!$C$7,$Z47,AE$18),IF($W$8=2,OFFSET(data8!$C$7,$Z47,AE$18),OFFSET(data9!$C$7,$Z47,AE$18)))</f>
        <v>0</v>
      </c>
      <c r="K47" s="43">
        <f ca="1">IF($W$8=1,OFFSET(data7!$C$7,$Z47,AF$18),IF($W$8=2,OFFSET(data8!$C$7,$Z47,AF$18),OFFSET(data9!$C$7,$Z47,AF$18)))</f>
        <v>0</v>
      </c>
      <c r="L47" s="43">
        <f ca="1">IF($W$8=1,OFFSET(data7!$C$7,$Z47,AG$18),IF($W$8=2,OFFSET(data8!$C$7,$Z47,AG$18),OFFSET(data9!$C$7,$Z47,AG$18)))</f>
        <v>0</v>
      </c>
      <c r="M47" s="43">
        <f ca="1">IF($W$8=1,OFFSET(data7!$C$7,$Z47,AH$18),IF($W$8=2,OFFSET(data8!$C$7,$Z47,AH$18),OFFSET(data9!$C$7,$Z47,AH$18)))</f>
        <v>0</v>
      </c>
      <c r="N47" s="43">
        <f ca="1">IF($W$8=1,OFFSET(data7!$C$7,$Z47,AI$18),IF($W$8=2,OFFSET(data8!$C$7,$Z47,AI$18),OFFSET(data9!$C$7,$Z47,AI$18)))</f>
        <v>0</v>
      </c>
      <c r="O47" s="43">
        <f ca="1">IF($W$8=1,OFFSET(data7!$C$7,$Z47,AJ$18),IF($W$8=2,OFFSET(data8!$C$7,$Z47,AJ$18),OFFSET(data9!$C$7,$Z47,AJ$18)))</f>
        <v>0</v>
      </c>
      <c r="P47" s="106">
        <f ca="1">IF($W$8=1,OFFSET(data7!$C$7,$Z47,AK$18),IF($W$8=2,OFFSET(data8!$C$7,$Z47,AK$18),OFFSET(data9!$C$7,$Z47,AK$18)))</f>
        <v>0</v>
      </c>
      <c r="Q47" s="106">
        <f ca="1">IF($W$8=1,OFFSET(data7!$C$7,$Z47,AL$18),IF($W$8=2,OFFSET(data8!$C$7,$Z47,AL$18),OFFSET(data9!$C$7,$Z47,AL$18)))</f>
        <v>0</v>
      </c>
      <c r="R47" s="106">
        <f ca="1">IF($W$8=1,OFFSET(data7!$C$7,$Z47,AM$18),IF($W$8=2,OFFSET(data8!$C$7,$Z47,AM$18),OFFSET(data9!$C$7,$Z47,AM$18)))</f>
        <v>0</v>
      </c>
      <c r="S47" s="109">
        <f ca="1">IF($W$8=1,OFFSET(data7!$C$7,$Z47,AN$18),IF($W$8=2,OFFSET(data8!$C$7,$Z47,AN$18),OFFSET(data9!$C$7,$Z47,AN$18)))</f>
        <v>0</v>
      </c>
      <c r="Z47" s="29">
        <f t="shared" ca="1" si="2"/>
        <v>27</v>
      </c>
    </row>
    <row r="48" spans="1:33" ht="21" customHeight="1">
      <c r="A48" s="24">
        <v>28</v>
      </c>
      <c r="B48" s="48">
        <f ca="1">IF($W$8=1,OFFSET(data7!C$7,$Z48,0),IF($W$8=2,OFFSET(data8!C$7,$Z48,0),OFFSET(data9!C$7,$Z48,0)))</f>
        <v>21076</v>
      </c>
      <c r="C48" s="48" t="str">
        <f ca="1">IF($W$8=1,OFFSET(data7!D$7,$Z48,0),IF($W$8=2,OFFSET(data8!D$7,$Z48,0),OFFSET(data9!D$7,$Z48,0)))</f>
        <v>0074671216</v>
      </c>
      <c r="D48" s="39" t="str">
        <f ca="1">IF($W$8=1,OFFSET(data7!E$7,$Z48,0),IF($W$8=2,OFFSET(data8!E$7,$Z48,0),OFFSET(data9!E$7,$Z48,0)))</f>
        <v>SAMUEL PERES</v>
      </c>
      <c r="E48" s="43" t="str">
        <f ca="1">IF($W$8=1,OFFSET(data7!F$7,$Z48,0),IF($W$8=2,OFFSET(data8!F$7,$Z48,0),OFFSET(data9!F$7,$Z48,0)))</f>
        <v>L</v>
      </c>
      <c r="F48" s="43">
        <f ca="1">IF($W$8=1,OFFSET(data7!$C$7,$Z48,AA$18),IF($W$8=2,OFFSET(data8!$C$7,$Z48,AA$18),OFFSET(data9!$C$7,$Z48,AA$18)))</f>
        <v>0</v>
      </c>
      <c r="G48" s="43">
        <f ca="1">IF($W$8=1,OFFSET(data7!$C$7,$Z48,AB$18),IF($W$8=2,OFFSET(data8!$C$7,$Z48,AB$18),OFFSET(data9!$C$7,$Z48,AB$18)))</f>
        <v>0</v>
      </c>
      <c r="H48" s="43">
        <f ca="1">IF($W$8=1,OFFSET(data7!$C$7,$Z48,AC$18),IF($W$8=2,OFFSET(data8!$C$7,$Z48,AC$18),OFFSET(data9!$C$7,$Z48,AC$18)))</f>
        <v>0</v>
      </c>
      <c r="I48" s="43">
        <f ca="1">IF($W$8=1,OFFSET(data7!$C$7,$Z48,AD$18),IF($W$8=2,OFFSET(data8!$C$7,$Z48,AD$18),OFFSET(data9!$C$7,$Z48,AD$18)))</f>
        <v>0</v>
      </c>
      <c r="J48" s="43">
        <f ca="1">IF($W$8=1,OFFSET(data7!$C$7,$Z48,AE$18),IF($W$8=2,OFFSET(data8!$C$7,$Z48,AE$18),OFFSET(data9!$C$7,$Z48,AE$18)))</f>
        <v>0</v>
      </c>
      <c r="K48" s="43">
        <f ca="1">IF($W$8=1,OFFSET(data7!$C$7,$Z48,AF$18),IF($W$8=2,OFFSET(data8!$C$7,$Z48,AF$18),OFFSET(data9!$C$7,$Z48,AF$18)))</f>
        <v>0</v>
      </c>
      <c r="L48" s="43">
        <f ca="1">IF($W$8=1,OFFSET(data7!$C$7,$Z48,AG$18),IF($W$8=2,OFFSET(data8!$C$7,$Z48,AG$18),OFFSET(data9!$C$7,$Z48,AG$18)))</f>
        <v>0</v>
      </c>
      <c r="M48" s="43">
        <f ca="1">IF($W$8=1,OFFSET(data7!$C$7,$Z48,AH$18),IF($W$8=2,OFFSET(data8!$C$7,$Z48,AH$18),OFFSET(data9!$C$7,$Z48,AH$18)))</f>
        <v>0</v>
      </c>
      <c r="N48" s="43">
        <f ca="1">IF($W$8=1,OFFSET(data7!$C$7,$Z48,AI$18),IF($W$8=2,OFFSET(data8!$C$7,$Z48,AI$18),OFFSET(data9!$C$7,$Z48,AI$18)))</f>
        <v>0</v>
      </c>
      <c r="O48" s="43">
        <f ca="1">IF($W$8=1,OFFSET(data7!$C$7,$Z48,AJ$18),IF($W$8=2,OFFSET(data8!$C$7,$Z48,AJ$18),OFFSET(data9!$C$7,$Z48,AJ$18)))</f>
        <v>0</v>
      </c>
      <c r="P48" s="106">
        <f ca="1">IF($W$8=1,OFFSET(data7!$C$7,$Z48,AK$18),IF($W$8=2,OFFSET(data8!$C$7,$Z48,AK$18),OFFSET(data9!$C$7,$Z48,AK$18)))</f>
        <v>0</v>
      </c>
      <c r="Q48" s="106">
        <f ca="1">IF($W$8=1,OFFSET(data7!$C$7,$Z48,AL$18),IF($W$8=2,OFFSET(data8!$C$7,$Z48,AL$18),OFFSET(data9!$C$7,$Z48,AL$18)))</f>
        <v>0</v>
      </c>
      <c r="R48" s="106">
        <f ca="1">IF($W$8=1,OFFSET(data7!$C$7,$Z48,AM$18),IF($W$8=2,OFFSET(data8!$C$7,$Z48,AM$18),OFFSET(data9!$C$7,$Z48,AM$18)))</f>
        <v>0</v>
      </c>
      <c r="S48" s="109">
        <f ca="1">IF($W$8=1,OFFSET(data7!$C$7,$Z48,AN$18),IF($W$8=2,OFFSET(data8!$C$7,$Z48,AN$18),OFFSET(data9!$C$7,$Z48,AN$18)))</f>
        <v>0</v>
      </c>
      <c r="Z48" s="29">
        <f t="shared" ca="1" si="2"/>
        <v>28</v>
      </c>
    </row>
    <row r="49" spans="1:26" ht="21" customHeight="1">
      <c r="A49" s="24">
        <v>29</v>
      </c>
      <c r="B49" s="48">
        <f ca="1">IF($W$8=1,OFFSET(data7!C$7,$Z49,0),IF($W$8=2,OFFSET(data8!C$7,$Z49,0),OFFSET(data9!C$7,$Z49,0)))</f>
        <v>20990</v>
      </c>
      <c r="C49" s="48" t="str">
        <f ca="1">IF($W$8=1,OFFSET(data7!D$7,$Z49,0),IF($W$8=2,OFFSET(data8!D$7,$Z49,0),OFFSET(data9!D$7,$Z49,0)))</f>
        <v>3077423651</v>
      </c>
      <c r="D49" s="39" t="str">
        <f ca="1">IF($W$8=1,OFFSET(data7!E$7,$Z49,0),IF($W$8=2,OFFSET(data8!E$7,$Z49,0),OFFSET(data9!E$7,$Z49,0)))</f>
        <v>Shafiyyah Az Zahra</v>
      </c>
      <c r="E49" s="43" t="str">
        <f ca="1">IF($W$8=1,OFFSET(data7!F$7,$Z49,0),IF($W$8=2,OFFSET(data8!F$7,$Z49,0),OFFSET(data9!F$7,$Z49,0)))</f>
        <v>P</v>
      </c>
      <c r="F49" s="43">
        <f ca="1">IF($W$8=1,OFFSET(data7!$C$7,$Z49,AA$18),IF($W$8=2,OFFSET(data8!$C$7,$Z49,AA$18),OFFSET(data9!$C$7,$Z49,AA$18)))</f>
        <v>0</v>
      </c>
      <c r="G49" s="43">
        <f ca="1">IF($W$8=1,OFFSET(data7!$C$7,$Z49,AB$18),IF($W$8=2,OFFSET(data8!$C$7,$Z49,AB$18),OFFSET(data9!$C$7,$Z49,AB$18)))</f>
        <v>0</v>
      </c>
      <c r="H49" s="43">
        <f ca="1">IF($W$8=1,OFFSET(data7!$C$7,$Z49,AC$18),IF($W$8=2,OFFSET(data8!$C$7,$Z49,AC$18),OFFSET(data9!$C$7,$Z49,AC$18)))</f>
        <v>0</v>
      </c>
      <c r="I49" s="43">
        <f ca="1">IF($W$8=1,OFFSET(data7!$C$7,$Z49,AD$18),IF($W$8=2,OFFSET(data8!$C$7,$Z49,AD$18),OFFSET(data9!$C$7,$Z49,AD$18)))</f>
        <v>0</v>
      </c>
      <c r="J49" s="43">
        <f ca="1">IF($W$8=1,OFFSET(data7!$C$7,$Z49,AE$18),IF($W$8=2,OFFSET(data8!$C$7,$Z49,AE$18),OFFSET(data9!$C$7,$Z49,AE$18)))</f>
        <v>0</v>
      </c>
      <c r="K49" s="43">
        <f ca="1">IF($W$8=1,OFFSET(data7!$C$7,$Z49,AF$18),IF($W$8=2,OFFSET(data8!$C$7,$Z49,AF$18),OFFSET(data9!$C$7,$Z49,AF$18)))</f>
        <v>0</v>
      </c>
      <c r="L49" s="43">
        <f ca="1">IF($W$8=1,OFFSET(data7!$C$7,$Z49,AG$18),IF($W$8=2,OFFSET(data8!$C$7,$Z49,AG$18),OFFSET(data9!$C$7,$Z49,AG$18)))</f>
        <v>0</v>
      </c>
      <c r="M49" s="43">
        <f ca="1">IF($W$8=1,OFFSET(data7!$C$7,$Z49,AH$18),IF($W$8=2,OFFSET(data8!$C$7,$Z49,AH$18),OFFSET(data9!$C$7,$Z49,AH$18)))</f>
        <v>0</v>
      </c>
      <c r="N49" s="43">
        <f ca="1">IF($W$8=1,OFFSET(data7!$C$7,$Z49,AI$18),IF($W$8=2,OFFSET(data8!$C$7,$Z49,AI$18),OFFSET(data9!$C$7,$Z49,AI$18)))</f>
        <v>0</v>
      </c>
      <c r="O49" s="43">
        <f ca="1">IF($W$8=1,OFFSET(data7!$C$7,$Z49,AJ$18),IF($W$8=2,OFFSET(data8!$C$7,$Z49,AJ$18),OFFSET(data9!$C$7,$Z49,AJ$18)))</f>
        <v>0</v>
      </c>
      <c r="P49" s="106">
        <f ca="1">IF($W$8=1,OFFSET(data7!$C$7,$Z49,AK$18),IF($W$8=2,OFFSET(data8!$C$7,$Z49,AK$18),OFFSET(data9!$C$7,$Z49,AK$18)))</f>
        <v>0</v>
      </c>
      <c r="Q49" s="106">
        <f ca="1">IF($W$8=1,OFFSET(data7!$C$7,$Z49,AL$18),IF($W$8=2,OFFSET(data8!$C$7,$Z49,AL$18),OFFSET(data9!$C$7,$Z49,AL$18)))</f>
        <v>0</v>
      </c>
      <c r="R49" s="106">
        <f ca="1">IF($W$8=1,OFFSET(data7!$C$7,$Z49,AM$18),IF($W$8=2,OFFSET(data8!$C$7,$Z49,AM$18),OFFSET(data9!$C$7,$Z49,AM$18)))</f>
        <v>0</v>
      </c>
      <c r="S49" s="109">
        <f ca="1">IF($W$8=1,OFFSET(data7!$C$7,$Z49,AN$18),IF($W$8=2,OFFSET(data8!$C$7,$Z49,AN$18),OFFSET(data9!$C$7,$Z49,AN$18)))</f>
        <v>0</v>
      </c>
      <c r="Z49" s="29">
        <f t="shared" ca="1" si="2"/>
        <v>29</v>
      </c>
    </row>
    <row r="50" spans="1:26" ht="21" customHeight="1">
      <c r="A50" s="24">
        <v>30</v>
      </c>
      <c r="B50" s="48">
        <f ca="1">IF($W$8=1,OFFSET(data7!C$7,$Z50,0),IF($W$8=2,OFFSET(data8!C$7,$Z50,0),OFFSET(data9!C$7,$Z50,0)))</f>
        <v>20921</v>
      </c>
      <c r="C50" s="48" t="str">
        <f ca="1">IF($W$8=1,OFFSET(data7!D$7,$Z50,0),IF($W$8=2,OFFSET(data8!D$7,$Z50,0),OFFSET(data9!D$7,$Z50,0)))</f>
        <v>0072197432</v>
      </c>
      <c r="D50" s="39" t="str">
        <f ca="1">IF($W$8=1,OFFSET(data7!E$7,$Z50,0),IF($W$8=2,OFFSET(data8!E$7,$Z50,0),OFFSET(data9!E$7,$Z50,0)))</f>
        <v>SITI AINUN MARDIYAH</v>
      </c>
      <c r="E50" s="43" t="str">
        <f ca="1">IF($W$8=1,OFFSET(data7!F$7,$Z50,0),IF($W$8=2,OFFSET(data8!F$7,$Z50,0),OFFSET(data9!F$7,$Z50,0)))</f>
        <v>P</v>
      </c>
      <c r="F50" s="43">
        <f ca="1">IF($W$8=1,OFFSET(data7!$C$7,$Z50,AA$18),IF($W$8=2,OFFSET(data8!$C$7,$Z50,AA$18),OFFSET(data9!$C$7,$Z50,AA$18)))</f>
        <v>0</v>
      </c>
      <c r="G50" s="43">
        <f ca="1">IF($W$8=1,OFFSET(data7!$C$7,$Z50,AB$18),IF($W$8=2,OFFSET(data8!$C$7,$Z50,AB$18),OFFSET(data9!$C$7,$Z50,AB$18)))</f>
        <v>0</v>
      </c>
      <c r="H50" s="43">
        <f ca="1">IF($W$8=1,OFFSET(data7!$C$7,$Z50,AC$18),IF($W$8=2,OFFSET(data8!$C$7,$Z50,AC$18),OFFSET(data9!$C$7,$Z50,AC$18)))</f>
        <v>0</v>
      </c>
      <c r="I50" s="43">
        <f ca="1">IF($W$8=1,OFFSET(data7!$C$7,$Z50,AD$18),IF($W$8=2,OFFSET(data8!$C$7,$Z50,AD$18),OFFSET(data9!$C$7,$Z50,AD$18)))</f>
        <v>0</v>
      </c>
      <c r="J50" s="43">
        <f ca="1">IF($W$8=1,OFFSET(data7!$C$7,$Z50,AE$18),IF($W$8=2,OFFSET(data8!$C$7,$Z50,AE$18),OFFSET(data9!$C$7,$Z50,AE$18)))</f>
        <v>0</v>
      </c>
      <c r="K50" s="43">
        <f ca="1">IF($W$8=1,OFFSET(data7!$C$7,$Z50,AF$18),IF($W$8=2,OFFSET(data8!$C$7,$Z50,AF$18),OFFSET(data9!$C$7,$Z50,AF$18)))</f>
        <v>0</v>
      </c>
      <c r="L50" s="43">
        <f ca="1">IF($W$8=1,OFFSET(data7!$C$7,$Z50,AG$18),IF($W$8=2,OFFSET(data8!$C$7,$Z50,AG$18),OFFSET(data9!$C$7,$Z50,AG$18)))</f>
        <v>0</v>
      </c>
      <c r="M50" s="43">
        <f ca="1">IF($W$8=1,OFFSET(data7!$C$7,$Z50,AH$18),IF($W$8=2,OFFSET(data8!$C$7,$Z50,AH$18),OFFSET(data9!$C$7,$Z50,AH$18)))</f>
        <v>0</v>
      </c>
      <c r="N50" s="43">
        <f ca="1">IF($W$8=1,OFFSET(data7!$C$7,$Z50,AI$18),IF($W$8=2,OFFSET(data8!$C$7,$Z50,AI$18),OFFSET(data9!$C$7,$Z50,AI$18)))</f>
        <v>0</v>
      </c>
      <c r="O50" s="43">
        <f ca="1">IF($W$8=1,OFFSET(data7!$C$7,$Z50,AJ$18),IF($W$8=2,OFFSET(data8!$C$7,$Z50,AJ$18),OFFSET(data9!$C$7,$Z50,AJ$18)))</f>
        <v>0</v>
      </c>
      <c r="P50" s="106">
        <f ca="1">IF($W$8=1,OFFSET(data7!$C$7,$Z50,AK$18),IF($W$8=2,OFFSET(data8!$C$7,$Z50,AK$18),OFFSET(data9!$C$7,$Z50,AK$18)))</f>
        <v>0</v>
      </c>
      <c r="Q50" s="106">
        <f ca="1">IF($W$8=1,OFFSET(data7!$C$7,$Z50,AL$18),IF($W$8=2,OFFSET(data8!$C$7,$Z50,AL$18),OFFSET(data9!$C$7,$Z50,AL$18)))</f>
        <v>0</v>
      </c>
      <c r="R50" s="106">
        <f ca="1">IF($W$8=1,OFFSET(data7!$C$7,$Z50,AM$18),IF($W$8=2,OFFSET(data8!$C$7,$Z50,AM$18),OFFSET(data9!$C$7,$Z50,AM$18)))</f>
        <v>0</v>
      </c>
      <c r="S50" s="109">
        <f ca="1">IF($W$8=1,OFFSET(data7!$C$7,$Z50,AN$18),IF($W$8=2,OFFSET(data8!$C$7,$Z50,AN$18),OFFSET(data9!$C$7,$Z50,AN$18)))</f>
        <v>0</v>
      </c>
      <c r="Z50" s="29">
        <f t="shared" ca="1" si="2"/>
        <v>30</v>
      </c>
    </row>
    <row r="51" spans="1:26" ht="21" customHeight="1">
      <c r="A51" s="24">
        <v>31</v>
      </c>
      <c r="B51" s="48">
        <f ca="1">IF($W$8=1,OFFSET(data7!C$7,$Z51,0),IF($W$8=2,OFFSET(data8!C$7,$Z51,0),OFFSET(data9!C$7,$Z51,0)))</f>
        <v>20886</v>
      </c>
      <c r="C51" s="48" t="str">
        <f ca="1">IF($W$8=1,OFFSET(data7!D$7,$Z51,0),IF($W$8=2,OFFSET(data8!D$7,$Z51,0),OFFSET(data9!D$7,$Z51,0)))</f>
        <v>0065115537</v>
      </c>
      <c r="D51" s="39" t="str">
        <f ca="1">IF($W$8=1,OFFSET(data7!E$7,$Z51,0),IF($W$8=2,OFFSET(data8!E$7,$Z51,0),OFFSET(data9!E$7,$Z51,0)))</f>
        <v>SITI NOVIATUL HIKMAH</v>
      </c>
      <c r="E51" s="43" t="str">
        <f ca="1">IF($W$8=1,OFFSET(data7!F$7,$Z51,0),IF($W$8=2,OFFSET(data8!F$7,$Z51,0),OFFSET(data9!F$7,$Z51,0)))</f>
        <v>P</v>
      </c>
      <c r="F51" s="43">
        <f ca="1">IF($W$8=1,OFFSET(data7!$C$7,$Z51,AA$18),IF($W$8=2,OFFSET(data8!$C$7,$Z51,AA$18),OFFSET(data9!$C$7,$Z51,AA$18)))</f>
        <v>0</v>
      </c>
      <c r="G51" s="43">
        <f ca="1">IF($W$8=1,OFFSET(data7!$C$7,$Z51,AB$18),IF($W$8=2,OFFSET(data8!$C$7,$Z51,AB$18),OFFSET(data9!$C$7,$Z51,AB$18)))</f>
        <v>0</v>
      </c>
      <c r="H51" s="43">
        <f ca="1">IF($W$8=1,OFFSET(data7!$C$7,$Z51,AC$18),IF($W$8=2,OFFSET(data8!$C$7,$Z51,AC$18),OFFSET(data9!$C$7,$Z51,AC$18)))</f>
        <v>0</v>
      </c>
      <c r="I51" s="43">
        <f ca="1">IF($W$8=1,OFFSET(data7!$C$7,$Z51,AD$18),IF($W$8=2,OFFSET(data8!$C$7,$Z51,AD$18),OFFSET(data9!$C$7,$Z51,AD$18)))</f>
        <v>0</v>
      </c>
      <c r="J51" s="43">
        <f ca="1">IF($W$8=1,OFFSET(data7!$C$7,$Z51,AE$18),IF($W$8=2,OFFSET(data8!$C$7,$Z51,AE$18),OFFSET(data9!$C$7,$Z51,AE$18)))</f>
        <v>0</v>
      </c>
      <c r="K51" s="43">
        <f ca="1">IF($W$8=1,OFFSET(data7!$C$7,$Z51,AF$18),IF($W$8=2,OFFSET(data8!$C$7,$Z51,AF$18),OFFSET(data9!$C$7,$Z51,AF$18)))</f>
        <v>0</v>
      </c>
      <c r="L51" s="43">
        <f ca="1">IF($W$8=1,OFFSET(data7!$C$7,$Z51,AG$18),IF($W$8=2,OFFSET(data8!$C$7,$Z51,AG$18),OFFSET(data9!$C$7,$Z51,AG$18)))</f>
        <v>0</v>
      </c>
      <c r="M51" s="43">
        <f ca="1">IF($W$8=1,OFFSET(data7!$C$7,$Z51,AH$18),IF($W$8=2,OFFSET(data8!$C$7,$Z51,AH$18),OFFSET(data9!$C$7,$Z51,AH$18)))</f>
        <v>0</v>
      </c>
      <c r="N51" s="43">
        <f ca="1">IF($W$8=1,OFFSET(data7!$C$7,$Z51,AI$18),IF($W$8=2,OFFSET(data8!$C$7,$Z51,AI$18),OFFSET(data9!$C$7,$Z51,AI$18)))</f>
        <v>0</v>
      </c>
      <c r="O51" s="43">
        <f ca="1">IF($W$8=1,OFFSET(data7!$C$7,$Z51,AJ$18),IF($W$8=2,OFFSET(data8!$C$7,$Z51,AJ$18),OFFSET(data9!$C$7,$Z51,AJ$18)))</f>
        <v>0</v>
      </c>
      <c r="P51" s="106">
        <f ca="1">IF($W$8=1,OFFSET(data7!$C$7,$Z51,AK$18),IF($W$8=2,OFFSET(data8!$C$7,$Z51,AK$18),OFFSET(data9!$C$7,$Z51,AK$18)))</f>
        <v>0</v>
      </c>
      <c r="Q51" s="106">
        <f ca="1">IF($W$8=1,OFFSET(data7!$C$7,$Z51,AL$18),IF($W$8=2,OFFSET(data8!$C$7,$Z51,AL$18),OFFSET(data9!$C$7,$Z51,AL$18)))</f>
        <v>0</v>
      </c>
      <c r="R51" s="106">
        <f ca="1">IF($W$8=1,OFFSET(data7!$C$7,$Z51,AM$18),IF($W$8=2,OFFSET(data8!$C$7,$Z51,AM$18),OFFSET(data9!$C$7,$Z51,AM$18)))</f>
        <v>0</v>
      </c>
      <c r="S51" s="109">
        <f ca="1">IF($W$8=1,OFFSET(data7!$C$7,$Z51,AN$18),IF($W$8=2,OFFSET(data8!$C$7,$Z51,AN$18),OFFSET(data9!$C$7,$Z51,AN$18)))</f>
        <v>0</v>
      </c>
      <c r="Z51" s="29">
        <f t="shared" ca="1" si="2"/>
        <v>31</v>
      </c>
    </row>
    <row r="52" spans="1:26" ht="21" customHeight="1">
      <c r="A52" s="24">
        <v>32</v>
      </c>
      <c r="B52" s="48">
        <f ca="1">IF($W$8=1,OFFSET(data7!C$7,$Z52,0),IF($W$8=2,OFFSET(data8!C$7,$Z52,0),OFFSET(data9!C$7,$Z52,0)))</f>
        <v>20995</v>
      </c>
      <c r="C52" s="48" t="str">
        <f ca="1">IF($W$8=1,OFFSET(data7!D$7,$Z52,0),IF($W$8=2,OFFSET(data8!D$7,$Z52,0),OFFSET(data9!D$7,$Z52,0)))</f>
        <v>0078628723</v>
      </c>
      <c r="D52" s="39" t="str">
        <f ca="1">IF($W$8=1,OFFSET(data7!E$7,$Z52,0),IF($W$8=2,OFFSET(data8!E$7,$Z52,0),OFFSET(data9!E$7,$Z52,0)))</f>
        <v>VINNIE AUDY LAVINIA</v>
      </c>
      <c r="E52" s="43" t="str">
        <f ca="1">IF($W$8=1,OFFSET(data7!F$7,$Z52,0),IF($W$8=2,OFFSET(data8!F$7,$Z52,0),OFFSET(data9!F$7,$Z52,0)))</f>
        <v>P</v>
      </c>
      <c r="F52" s="43">
        <f ca="1">IF($W$8=1,OFFSET(data7!$C$7,$Z52,AA$18),IF($W$8=2,OFFSET(data8!$C$7,$Z52,AA$18),OFFSET(data9!$C$7,$Z52,AA$18)))</f>
        <v>0</v>
      </c>
      <c r="G52" s="43">
        <f ca="1">IF($W$8=1,OFFSET(data7!$C$7,$Z52,AB$18),IF($W$8=2,OFFSET(data8!$C$7,$Z52,AB$18),OFFSET(data9!$C$7,$Z52,AB$18)))</f>
        <v>0</v>
      </c>
      <c r="H52" s="43">
        <f ca="1">IF($W$8=1,OFFSET(data7!$C$7,$Z52,AC$18),IF($W$8=2,OFFSET(data8!$C$7,$Z52,AC$18),OFFSET(data9!$C$7,$Z52,AC$18)))</f>
        <v>0</v>
      </c>
      <c r="I52" s="43">
        <f ca="1">IF($W$8=1,OFFSET(data7!$C$7,$Z52,AD$18),IF($W$8=2,OFFSET(data8!$C$7,$Z52,AD$18),OFFSET(data9!$C$7,$Z52,AD$18)))</f>
        <v>0</v>
      </c>
      <c r="J52" s="43">
        <f ca="1">IF($W$8=1,OFFSET(data7!$C$7,$Z52,AE$18),IF($W$8=2,OFFSET(data8!$C$7,$Z52,AE$18),OFFSET(data9!$C$7,$Z52,AE$18)))</f>
        <v>0</v>
      </c>
      <c r="K52" s="43">
        <f ca="1">IF($W$8=1,OFFSET(data7!$C$7,$Z52,AF$18),IF($W$8=2,OFFSET(data8!$C$7,$Z52,AF$18),OFFSET(data9!$C$7,$Z52,AF$18)))</f>
        <v>0</v>
      </c>
      <c r="L52" s="43">
        <f ca="1">IF($W$8=1,OFFSET(data7!$C$7,$Z52,AG$18),IF($W$8=2,OFFSET(data8!$C$7,$Z52,AG$18),OFFSET(data9!$C$7,$Z52,AG$18)))</f>
        <v>0</v>
      </c>
      <c r="M52" s="43">
        <f ca="1">IF($W$8=1,OFFSET(data7!$C$7,$Z52,AH$18),IF($W$8=2,OFFSET(data8!$C$7,$Z52,AH$18),OFFSET(data9!$C$7,$Z52,AH$18)))</f>
        <v>0</v>
      </c>
      <c r="N52" s="43">
        <f ca="1">IF($W$8=1,OFFSET(data7!$C$7,$Z52,AI$18),IF($W$8=2,OFFSET(data8!$C$7,$Z52,AI$18),OFFSET(data9!$C$7,$Z52,AI$18)))</f>
        <v>0</v>
      </c>
      <c r="O52" s="43">
        <f ca="1">IF($W$8=1,OFFSET(data7!$C$7,$Z52,AJ$18),IF($W$8=2,OFFSET(data8!$C$7,$Z52,AJ$18),OFFSET(data9!$C$7,$Z52,AJ$18)))</f>
        <v>0</v>
      </c>
      <c r="P52" s="106">
        <f ca="1">IF($W$8=1,OFFSET(data7!$C$7,$Z52,AK$18),IF($W$8=2,OFFSET(data8!$C$7,$Z52,AK$18),OFFSET(data9!$C$7,$Z52,AK$18)))</f>
        <v>0</v>
      </c>
      <c r="Q52" s="106">
        <f ca="1">IF($W$8=1,OFFSET(data7!$C$7,$Z52,AL$18),IF($W$8=2,OFFSET(data8!$C$7,$Z52,AL$18),OFFSET(data9!$C$7,$Z52,AL$18)))</f>
        <v>0</v>
      </c>
      <c r="R52" s="106">
        <f ca="1">IF($W$8=1,OFFSET(data7!$C$7,$Z52,AM$18),IF($W$8=2,OFFSET(data8!$C$7,$Z52,AM$18),OFFSET(data9!$C$7,$Z52,AM$18)))</f>
        <v>0</v>
      </c>
      <c r="S52" s="109">
        <f ca="1">IF($W$8=1,OFFSET(data7!$C$7,$Z52,AN$18),IF($W$8=2,OFFSET(data8!$C$7,$Z52,AN$18),OFFSET(data9!$C$7,$Z52,AN$18)))</f>
        <v>0</v>
      </c>
      <c r="Z52" s="29">
        <f t="shared" ca="1" si="2"/>
        <v>32</v>
      </c>
    </row>
    <row r="53" spans="1:26" ht="21" customHeight="1">
      <c r="A53" s="24">
        <v>33</v>
      </c>
      <c r="B53" s="48">
        <f ca="1">IF($W$8=1,OFFSET(data7!C$7,$Z53,0),IF($W$8=2,OFFSET(data8!C$7,$Z53,0),OFFSET(data9!C$7,$Z53,0)))</f>
        <v>21064</v>
      </c>
      <c r="C53" s="48" t="str">
        <f ca="1">IF($W$8=1,OFFSET(data7!D$7,$Z53,0),IF($W$8=2,OFFSET(data8!D$7,$Z53,0),OFFSET(data9!D$7,$Z53,0)))</f>
        <v>0077923809</v>
      </c>
      <c r="D53" s="39" t="str">
        <f ca="1">IF($W$8=1,OFFSET(data7!E$7,$Z53,0),IF($W$8=2,OFFSET(data8!E$7,$Z53,0),OFFSET(data9!E$7,$Z53,0)))</f>
        <v>YUDHA SATRIAWAN</v>
      </c>
      <c r="E53" s="43" t="str">
        <f ca="1">IF($W$8=1,OFFSET(data7!F$7,$Z53,0),IF($W$8=2,OFFSET(data8!F$7,$Z53,0),OFFSET(data9!F$7,$Z53,0)))</f>
        <v>L</v>
      </c>
      <c r="F53" s="43">
        <f ca="1">IF($W$8=1,OFFSET(data7!$C$7,$Z53,AA$18),IF($W$8=2,OFFSET(data8!$C$7,$Z53,AA$18),OFFSET(data9!$C$7,$Z53,AA$18)))</f>
        <v>0</v>
      </c>
      <c r="G53" s="43">
        <f ca="1">IF($W$8=1,OFFSET(data7!$C$7,$Z53,AB$18),IF($W$8=2,OFFSET(data8!$C$7,$Z53,AB$18),OFFSET(data9!$C$7,$Z53,AB$18)))</f>
        <v>0</v>
      </c>
      <c r="H53" s="43">
        <f ca="1">IF($W$8=1,OFFSET(data7!$C$7,$Z53,AC$18),IF($W$8=2,OFFSET(data8!$C$7,$Z53,AC$18),OFFSET(data9!$C$7,$Z53,AC$18)))</f>
        <v>0</v>
      </c>
      <c r="I53" s="43">
        <f ca="1">IF($W$8=1,OFFSET(data7!$C$7,$Z53,AD$18),IF($W$8=2,OFFSET(data8!$C$7,$Z53,AD$18),OFFSET(data9!$C$7,$Z53,AD$18)))</f>
        <v>0</v>
      </c>
      <c r="J53" s="43">
        <f ca="1">IF($W$8=1,OFFSET(data7!$C$7,$Z53,AE$18),IF($W$8=2,OFFSET(data8!$C$7,$Z53,AE$18),OFFSET(data9!$C$7,$Z53,AE$18)))</f>
        <v>0</v>
      </c>
      <c r="K53" s="43">
        <f ca="1">IF($W$8=1,OFFSET(data7!$C$7,$Z53,AF$18),IF($W$8=2,OFFSET(data8!$C$7,$Z53,AF$18),OFFSET(data9!$C$7,$Z53,AF$18)))</f>
        <v>0</v>
      </c>
      <c r="L53" s="43">
        <f ca="1">IF($W$8=1,OFFSET(data7!$C$7,$Z53,AG$18),IF($W$8=2,OFFSET(data8!$C$7,$Z53,AG$18),OFFSET(data9!$C$7,$Z53,AG$18)))</f>
        <v>0</v>
      </c>
      <c r="M53" s="43">
        <f ca="1">IF($W$8=1,OFFSET(data7!$C$7,$Z53,AH$18),IF($W$8=2,OFFSET(data8!$C$7,$Z53,AH$18),OFFSET(data9!$C$7,$Z53,AH$18)))</f>
        <v>0</v>
      </c>
      <c r="N53" s="43">
        <f ca="1">IF($W$8=1,OFFSET(data7!$C$7,$Z53,AI$18),IF($W$8=2,OFFSET(data8!$C$7,$Z53,AI$18),OFFSET(data9!$C$7,$Z53,AI$18)))</f>
        <v>0</v>
      </c>
      <c r="O53" s="43">
        <f ca="1">IF($W$8=1,OFFSET(data7!$C$7,$Z53,AJ$18),IF($W$8=2,OFFSET(data8!$C$7,$Z53,AJ$18),OFFSET(data9!$C$7,$Z53,AJ$18)))</f>
        <v>0</v>
      </c>
      <c r="P53" s="106">
        <f ca="1">IF($W$8=1,OFFSET(data7!$C$7,$Z53,AK$18),IF($W$8=2,OFFSET(data8!$C$7,$Z53,AK$18),OFFSET(data9!$C$7,$Z53,AK$18)))</f>
        <v>0</v>
      </c>
      <c r="Q53" s="106">
        <f ca="1">IF($W$8=1,OFFSET(data7!$C$7,$Z53,AL$18),IF($W$8=2,OFFSET(data8!$C$7,$Z53,AL$18),OFFSET(data9!$C$7,$Z53,AL$18)))</f>
        <v>0</v>
      </c>
      <c r="R53" s="106">
        <f ca="1">IF($W$8=1,OFFSET(data7!$C$7,$Z53,AM$18),IF($W$8=2,OFFSET(data8!$C$7,$Z53,AM$18),OFFSET(data9!$C$7,$Z53,AM$18)))</f>
        <v>0</v>
      </c>
      <c r="S53" s="109">
        <f ca="1">IF($W$8=1,OFFSET(data7!$C$7,$Z53,AN$18),IF($W$8=2,OFFSET(data8!$C$7,$Z53,AN$18),OFFSET(data9!$C$7,$Z53,AN$18)))</f>
        <v>0</v>
      </c>
      <c r="Z53" s="29">
        <f t="shared" ca="1" si="2"/>
        <v>33</v>
      </c>
    </row>
    <row r="54" spans="1:26" ht="21" customHeight="1">
      <c r="A54" s="24">
        <v>34</v>
      </c>
      <c r="B54" s="48">
        <f ca="1">IF($W$8=1,OFFSET(data7!C$7,$Z54,0),IF($W$8=2,OFFSET(data8!C$7,$Z54,0),OFFSET(data9!C$7,$Z54,0)))</f>
        <v>20816</v>
      </c>
      <c r="C54" s="48" t="str">
        <f ca="1">IF($W$8=1,OFFSET(data7!D$7,$Z54,0),IF($W$8=2,OFFSET(data8!D$7,$Z54,0),OFFSET(data9!D$7,$Z54,0)))</f>
        <v>0065436883</v>
      </c>
      <c r="D54" s="39" t="str">
        <f ca="1">IF($W$8=1,OFFSET(data7!E$7,$Z54,0),IF($W$8=2,OFFSET(data8!E$7,$Z54,0),OFFSET(data9!E$7,$Z54,0)))</f>
        <v>ZAHRA SHAKILA AUGUSTIN</v>
      </c>
      <c r="E54" s="43" t="str">
        <f ca="1">IF($W$8=1,OFFSET(data7!F$7,$Z54,0),IF($W$8=2,OFFSET(data8!F$7,$Z54,0),OFFSET(data9!F$7,$Z54,0)))</f>
        <v>P</v>
      </c>
      <c r="F54" s="43">
        <f ca="1">IF($W$8=1,OFFSET(data7!$C$7,$Z54,AA$18),IF($W$8=2,OFFSET(data8!$C$7,$Z54,AA$18),OFFSET(data9!$C$7,$Z54,AA$18)))</f>
        <v>0</v>
      </c>
      <c r="G54" s="43">
        <f ca="1">IF($W$8=1,OFFSET(data7!$C$7,$Z54,AB$18),IF($W$8=2,OFFSET(data8!$C$7,$Z54,AB$18),OFFSET(data9!$C$7,$Z54,AB$18)))</f>
        <v>0</v>
      </c>
      <c r="H54" s="43">
        <f ca="1">IF($W$8=1,OFFSET(data7!$C$7,$Z54,AC$18),IF($W$8=2,OFFSET(data8!$C$7,$Z54,AC$18),OFFSET(data9!$C$7,$Z54,AC$18)))</f>
        <v>0</v>
      </c>
      <c r="I54" s="43">
        <f ca="1">IF($W$8=1,OFFSET(data7!$C$7,$Z54,AD$18),IF($W$8=2,OFFSET(data8!$C$7,$Z54,AD$18),OFFSET(data9!$C$7,$Z54,AD$18)))</f>
        <v>0</v>
      </c>
      <c r="J54" s="43">
        <f ca="1">IF($W$8=1,OFFSET(data7!$C$7,$Z54,AE$18),IF($W$8=2,OFFSET(data8!$C$7,$Z54,AE$18),OFFSET(data9!$C$7,$Z54,AE$18)))</f>
        <v>0</v>
      </c>
      <c r="K54" s="43">
        <f ca="1">IF($W$8=1,OFFSET(data7!$C$7,$Z54,AF$18),IF($W$8=2,OFFSET(data8!$C$7,$Z54,AF$18),OFFSET(data9!$C$7,$Z54,AF$18)))</f>
        <v>0</v>
      </c>
      <c r="L54" s="43">
        <f ca="1">IF($W$8=1,OFFSET(data7!$C$7,$Z54,AG$18),IF($W$8=2,OFFSET(data8!$C$7,$Z54,AG$18),OFFSET(data9!$C$7,$Z54,AG$18)))</f>
        <v>0</v>
      </c>
      <c r="M54" s="43">
        <f ca="1">IF($W$8=1,OFFSET(data7!$C$7,$Z54,AH$18),IF($W$8=2,OFFSET(data8!$C$7,$Z54,AH$18),OFFSET(data9!$C$7,$Z54,AH$18)))</f>
        <v>0</v>
      </c>
      <c r="N54" s="43">
        <f ca="1">IF($W$8=1,OFFSET(data7!$C$7,$Z54,AI$18),IF($W$8=2,OFFSET(data8!$C$7,$Z54,AI$18),OFFSET(data9!$C$7,$Z54,AI$18)))</f>
        <v>0</v>
      </c>
      <c r="O54" s="43">
        <f ca="1">IF($W$8=1,OFFSET(data7!$C$7,$Z54,AJ$18),IF($W$8=2,OFFSET(data8!$C$7,$Z54,AJ$18),OFFSET(data9!$C$7,$Z54,AJ$18)))</f>
        <v>0</v>
      </c>
      <c r="P54" s="106">
        <f ca="1">IF($W$8=1,OFFSET(data7!$C$7,$Z54,AK$18),IF($W$8=2,OFFSET(data8!$C$7,$Z54,AK$18),OFFSET(data9!$C$7,$Z54,AK$18)))</f>
        <v>0</v>
      </c>
      <c r="Q54" s="106">
        <f ca="1">IF($W$8=1,OFFSET(data7!$C$7,$Z54,AL$18),IF($W$8=2,OFFSET(data8!$C$7,$Z54,AL$18),OFFSET(data9!$C$7,$Z54,AL$18)))</f>
        <v>0</v>
      </c>
      <c r="R54" s="106">
        <f ca="1">IF($W$8=1,OFFSET(data7!$C$7,$Z54,AM$18),IF($W$8=2,OFFSET(data8!$C$7,$Z54,AM$18),OFFSET(data9!$C$7,$Z54,AM$18)))</f>
        <v>0</v>
      </c>
      <c r="S54" s="109">
        <f ca="1">IF($W$8=1,OFFSET(data7!$C$7,$Z54,AN$18),IF($W$8=2,OFFSET(data8!$C$7,$Z54,AN$18),OFFSET(data9!$C$7,$Z54,AN$18)))</f>
        <v>0</v>
      </c>
      <c r="Z54" s="29">
        <f t="shared" ca="1" si="2"/>
        <v>34</v>
      </c>
    </row>
    <row r="55" spans="1:26" ht="21" customHeight="1">
      <c r="A55" s="24">
        <v>35</v>
      </c>
      <c r="B55" s="48">
        <f ca="1">IF($W$8=1,OFFSET(data7!C$7,$Z55,0),IF($W$8=2,OFFSET(data8!C$7,$Z55,0),OFFSET(data9!C$7,$Z55,0)))</f>
        <v>21065</v>
      </c>
      <c r="C55" s="48" t="str">
        <f ca="1">IF($W$8=1,OFFSET(data7!D$7,$Z55,0),IF($W$8=2,OFFSET(data8!D$7,$Z55,0),OFFSET(data9!D$7,$Z55,0)))</f>
        <v>0068781989</v>
      </c>
      <c r="D55" s="39" t="str">
        <f ca="1">IF($W$8=1,OFFSET(data7!E$7,$Z55,0),IF($W$8=2,OFFSET(data8!E$7,$Z55,0),OFFSET(data9!E$7,$Z55,0)))</f>
        <v>ZAHRA YUSTIRA</v>
      </c>
      <c r="E55" s="43" t="str">
        <f ca="1">IF($W$8=1,OFFSET(data7!F$7,$Z55,0),IF($W$8=2,OFFSET(data8!F$7,$Z55,0),OFFSET(data9!F$7,$Z55,0)))</f>
        <v>P</v>
      </c>
      <c r="F55" s="43">
        <f ca="1">IF($W$8=1,OFFSET(data7!$C$7,$Z55,AA$18),IF($W$8=2,OFFSET(data8!$C$7,$Z55,AA$18),OFFSET(data9!$C$7,$Z55,AA$18)))</f>
        <v>0</v>
      </c>
      <c r="G55" s="43">
        <f ca="1">IF($W$8=1,OFFSET(data7!$C$7,$Z55,AB$18),IF($W$8=2,OFFSET(data8!$C$7,$Z55,AB$18),OFFSET(data9!$C$7,$Z55,AB$18)))</f>
        <v>0</v>
      </c>
      <c r="H55" s="43">
        <f ca="1">IF($W$8=1,OFFSET(data7!$C$7,$Z55,AC$18),IF($W$8=2,OFFSET(data8!$C$7,$Z55,AC$18),OFFSET(data9!$C$7,$Z55,AC$18)))</f>
        <v>0</v>
      </c>
      <c r="I55" s="43">
        <f ca="1">IF($W$8=1,OFFSET(data7!$C$7,$Z55,AD$18),IF($W$8=2,OFFSET(data8!$C$7,$Z55,AD$18),OFFSET(data9!$C$7,$Z55,AD$18)))</f>
        <v>0</v>
      </c>
      <c r="J55" s="43">
        <f ca="1">IF($W$8=1,OFFSET(data7!$C$7,$Z55,AE$18),IF($W$8=2,OFFSET(data8!$C$7,$Z55,AE$18),OFFSET(data9!$C$7,$Z55,AE$18)))</f>
        <v>0</v>
      </c>
      <c r="K55" s="43">
        <f ca="1">IF($W$8=1,OFFSET(data7!$C$7,$Z55,AF$18),IF($W$8=2,OFFSET(data8!$C$7,$Z55,AF$18),OFFSET(data9!$C$7,$Z55,AF$18)))</f>
        <v>0</v>
      </c>
      <c r="L55" s="43">
        <f ca="1">IF($W$8=1,OFFSET(data7!$C$7,$Z55,AG$18),IF($W$8=2,OFFSET(data8!$C$7,$Z55,AG$18),OFFSET(data9!$C$7,$Z55,AG$18)))</f>
        <v>0</v>
      </c>
      <c r="M55" s="43">
        <f ca="1">IF($W$8=1,OFFSET(data7!$C$7,$Z55,AH$18),IF($W$8=2,OFFSET(data8!$C$7,$Z55,AH$18),OFFSET(data9!$C$7,$Z55,AH$18)))</f>
        <v>0</v>
      </c>
      <c r="N55" s="43">
        <f ca="1">IF($W$8=1,OFFSET(data7!$C$7,$Z55,AI$18),IF($W$8=2,OFFSET(data8!$C$7,$Z55,AI$18),OFFSET(data9!$C$7,$Z55,AI$18)))</f>
        <v>0</v>
      </c>
      <c r="O55" s="43">
        <f ca="1">IF($W$8=1,OFFSET(data7!$C$7,$Z55,AJ$18),IF($W$8=2,OFFSET(data8!$C$7,$Z55,AJ$18),OFFSET(data9!$C$7,$Z55,AJ$18)))</f>
        <v>0</v>
      </c>
      <c r="P55" s="106">
        <f ca="1">IF($W$8=1,OFFSET(data7!$C$7,$Z55,AK$18),IF($W$8=2,OFFSET(data8!$C$7,$Z55,AK$18),OFFSET(data9!$C$7,$Z55,AK$18)))</f>
        <v>0</v>
      </c>
      <c r="Q55" s="106">
        <f ca="1">IF($W$8=1,OFFSET(data7!$C$7,$Z55,AL$18),IF($W$8=2,OFFSET(data8!$C$7,$Z55,AL$18),OFFSET(data9!$C$7,$Z55,AL$18)))</f>
        <v>0</v>
      </c>
      <c r="R55" s="106">
        <f ca="1">IF($W$8=1,OFFSET(data7!$C$7,$Z55,AM$18),IF($W$8=2,OFFSET(data8!$C$7,$Z55,AM$18),OFFSET(data9!$C$7,$Z55,AM$18)))</f>
        <v>0</v>
      </c>
      <c r="S55" s="109">
        <f ca="1">IF($W$8=1,OFFSET(data7!$C$7,$Z55,AN$18),IF($W$8=2,OFFSET(data8!$C$7,$Z55,AN$18),OFFSET(data9!$C$7,$Z55,AN$18)))</f>
        <v>0</v>
      </c>
      <c r="Z55" s="29">
        <f t="shared" ca="1" si="2"/>
        <v>35</v>
      </c>
    </row>
    <row r="56" spans="1:26" ht="21" customHeight="1">
      <c r="A56" s="24">
        <v>36</v>
      </c>
      <c r="B56" s="48">
        <f ca="1">IF($W$8=1,OFFSET(data7!C$7,$Z56,0),IF($W$8=2,OFFSET(data8!C$7,$Z56,0),OFFSET(data9!C$7,$Z56,0)))</f>
        <v>20924</v>
      </c>
      <c r="C56" s="48" t="str">
        <f ca="1">IF($W$8=1,OFFSET(data7!D$7,$Z56,0),IF($W$8=2,OFFSET(data8!D$7,$Z56,0),OFFSET(data9!D$7,$Z56,0)))</f>
        <v>0076780584</v>
      </c>
      <c r="D56" s="39" t="str">
        <f ca="1">IF($W$8=1,OFFSET(data7!E$7,$Z56,0),IF($W$8=2,OFFSET(data8!E$7,$Z56,0),OFFSET(data9!E$7,$Z56,0)))</f>
        <v>ZASKIA AL MIRANI</v>
      </c>
      <c r="E56" s="43" t="str">
        <f ca="1">IF($W$8=1,OFFSET(data7!F$7,$Z56,0),IF($W$8=2,OFFSET(data8!F$7,$Z56,0),OFFSET(data9!F$7,$Z56,0)))</f>
        <v>P</v>
      </c>
      <c r="F56" s="43">
        <f ca="1">IF($W$8=1,OFFSET(data7!$C$7,$Z56,AA$18),IF($W$8=2,OFFSET(data8!$C$7,$Z56,AA$18),OFFSET(data9!$C$7,$Z56,AA$18)))</f>
        <v>0</v>
      </c>
      <c r="G56" s="43">
        <f ca="1">IF($W$8=1,OFFSET(data7!$C$7,$Z56,AB$18),IF($W$8=2,OFFSET(data8!$C$7,$Z56,AB$18),OFFSET(data9!$C$7,$Z56,AB$18)))</f>
        <v>0</v>
      </c>
      <c r="H56" s="43">
        <f ca="1">IF($W$8=1,OFFSET(data7!$C$7,$Z56,AC$18),IF($W$8=2,OFFSET(data8!$C$7,$Z56,AC$18),OFFSET(data9!$C$7,$Z56,AC$18)))</f>
        <v>0</v>
      </c>
      <c r="I56" s="43">
        <f ca="1">IF($W$8=1,OFFSET(data7!$C$7,$Z56,AD$18),IF($W$8=2,OFFSET(data8!$C$7,$Z56,AD$18),OFFSET(data9!$C$7,$Z56,AD$18)))</f>
        <v>0</v>
      </c>
      <c r="J56" s="43">
        <f ca="1">IF($W$8=1,OFFSET(data7!$C$7,$Z56,AE$18),IF($W$8=2,OFFSET(data8!$C$7,$Z56,AE$18),OFFSET(data9!$C$7,$Z56,AE$18)))</f>
        <v>0</v>
      </c>
      <c r="K56" s="43">
        <f ca="1">IF($W$8=1,OFFSET(data7!$C$7,$Z56,AF$18),IF($W$8=2,OFFSET(data8!$C$7,$Z56,AF$18),OFFSET(data9!$C$7,$Z56,AF$18)))</f>
        <v>0</v>
      </c>
      <c r="L56" s="43">
        <f ca="1">IF($W$8=1,OFFSET(data7!$C$7,$Z56,AG$18),IF($W$8=2,OFFSET(data8!$C$7,$Z56,AG$18),OFFSET(data9!$C$7,$Z56,AG$18)))</f>
        <v>0</v>
      </c>
      <c r="M56" s="43">
        <f ca="1">IF($W$8=1,OFFSET(data7!$C$7,$Z56,AH$18),IF($W$8=2,OFFSET(data8!$C$7,$Z56,AH$18),OFFSET(data9!$C$7,$Z56,AH$18)))</f>
        <v>0</v>
      </c>
      <c r="N56" s="43">
        <f ca="1">IF($W$8=1,OFFSET(data7!$C$7,$Z56,AI$18),IF($W$8=2,OFFSET(data8!$C$7,$Z56,AI$18),OFFSET(data9!$C$7,$Z56,AI$18)))</f>
        <v>0</v>
      </c>
      <c r="O56" s="43">
        <f ca="1">IF($W$8=1,OFFSET(data7!$C$7,$Z56,AJ$18),IF($W$8=2,OFFSET(data8!$C$7,$Z56,AJ$18),OFFSET(data9!$C$7,$Z56,AJ$18)))</f>
        <v>0</v>
      </c>
      <c r="P56" s="106">
        <f ca="1">IF($W$8=1,OFFSET(data7!$C$7,$Z56,AK$18),IF($W$8=2,OFFSET(data8!$C$7,$Z56,AK$18),OFFSET(data9!$C$7,$Z56,AK$18)))</f>
        <v>0</v>
      </c>
      <c r="Q56" s="106">
        <f ca="1">IF($W$8=1,OFFSET(data7!$C$7,$Z56,AL$18),IF($W$8=2,OFFSET(data8!$C$7,$Z56,AL$18),OFFSET(data9!$C$7,$Z56,AL$18)))</f>
        <v>0</v>
      </c>
      <c r="R56" s="106">
        <f ca="1">IF($W$8=1,OFFSET(data7!$C$7,$Z56,AM$18),IF($W$8=2,OFFSET(data8!$C$7,$Z56,AM$18),OFFSET(data9!$C$7,$Z56,AM$18)))</f>
        <v>0</v>
      </c>
      <c r="S56" s="109">
        <f ca="1">IF($W$8=1,OFFSET(data7!$C$7,$Z56,AN$18),IF($W$8=2,OFFSET(data8!$C$7,$Z56,AN$18),OFFSET(data9!$C$7,$Z56,AN$18)))</f>
        <v>0</v>
      </c>
      <c r="Z56" s="29">
        <f t="shared" ca="1" si="2"/>
        <v>36</v>
      </c>
    </row>
    <row r="57" spans="1:26" ht="21" customHeight="1">
      <c r="A57" s="24">
        <v>37</v>
      </c>
      <c r="B57" s="48">
        <f ca="1">IF($W$8=1,OFFSET(data7!C$7,$Z57,0),IF($W$8=2,OFFSET(data8!C$7,$Z57,0),OFFSET(data9!C$7,$Z57,0)))</f>
        <v>0</v>
      </c>
      <c r="C57" s="48">
        <f ca="1">IF($W$8=1,OFFSET(data7!D$7,$Z57,0),IF($W$8=2,OFFSET(data8!D$7,$Z57,0),OFFSET(data9!D$7,$Z57,0)))</f>
        <v>0</v>
      </c>
      <c r="D57" s="39">
        <f ca="1">IF($W$8=1,OFFSET(data7!E$7,$Z57,0),IF($W$8=2,OFFSET(data8!E$7,$Z57,0),OFFSET(data9!E$7,$Z57,0)))</f>
        <v>0</v>
      </c>
      <c r="E57" s="43">
        <f ca="1">IF($W$8=1,OFFSET(data7!F$7,$Z57,0),IF($W$8=2,OFFSET(data8!F$7,$Z57,0),OFFSET(data9!F$7,$Z57,0)))</f>
        <v>0</v>
      </c>
      <c r="F57" s="43">
        <f ca="1">IF($W$8=1,OFFSET(data7!$C$7,$Z57,AA$18),IF($W$8=2,OFFSET(data8!$C$7,$Z57,AA$18),OFFSET(data9!$C$7,$Z57,AA$18)))</f>
        <v>0</v>
      </c>
      <c r="G57" s="43">
        <f ca="1">IF($W$8=1,OFFSET(data7!$C$7,$Z57,AB$18),IF($W$8=2,OFFSET(data8!$C$7,$Z57,AB$18),OFFSET(data9!$C$7,$Z57,AB$18)))</f>
        <v>0</v>
      </c>
      <c r="H57" s="43">
        <f ca="1">IF($W$8=1,OFFSET(data7!$C$7,$Z57,AC$18),IF($W$8=2,OFFSET(data8!$C$7,$Z57,AC$18),OFFSET(data9!$C$7,$Z57,AC$18)))</f>
        <v>0</v>
      </c>
      <c r="I57" s="43">
        <f ca="1">IF($W$8=1,OFFSET(data7!$C$7,$Z57,AD$18),IF($W$8=2,OFFSET(data8!$C$7,$Z57,AD$18),OFFSET(data9!$C$7,$Z57,AD$18)))</f>
        <v>0</v>
      </c>
      <c r="J57" s="43">
        <f ca="1">IF($W$8=1,OFFSET(data7!$C$7,$Z57,AE$18),IF($W$8=2,OFFSET(data8!$C$7,$Z57,AE$18),OFFSET(data9!$C$7,$Z57,AE$18)))</f>
        <v>0</v>
      </c>
      <c r="K57" s="43">
        <f ca="1">IF($W$8=1,OFFSET(data7!$C$7,$Z57,AF$18),IF($W$8=2,OFFSET(data8!$C$7,$Z57,AF$18),OFFSET(data9!$C$7,$Z57,AF$18)))</f>
        <v>0</v>
      </c>
      <c r="L57" s="43">
        <f ca="1">IF($W$8=1,OFFSET(data7!$C$7,$Z57,AG$18),IF($W$8=2,OFFSET(data8!$C$7,$Z57,AG$18),OFFSET(data9!$C$7,$Z57,AG$18)))</f>
        <v>0</v>
      </c>
      <c r="M57" s="43">
        <f ca="1">IF($W$8=1,OFFSET(data7!$C$7,$Z57,AH$18),IF($W$8=2,OFFSET(data8!$C$7,$Z57,AH$18),OFFSET(data9!$C$7,$Z57,AH$18)))</f>
        <v>0</v>
      </c>
      <c r="N57" s="43">
        <f ca="1">IF($W$8=1,OFFSET(data7!$C$7,$Z57,AI$18),IF($W$8=2,OFFSET(data8!$C$7,$Z57,AI$18),OFFSET(data9!$C$7,$Z57,AI$18)))</f>
        <v>0</v>
      </c>
      <c r="O57" s="43">
        <f ca="1">IF($W$8=1,OFFSET(data7!$C$7,$Z57,AJ$18),IF($W$8=2,OFFSET(data8!$C$7,$Z57,AJ$18),OFFSET(data9!$C$7,$Z57,AJ$18)))</f>
        <v>0</v>
      </c>
      <c r="P57" s="106">
        <f ca="1">IF($W$8=1,OFFSET(data7!$C$7,$Z57,AK$18),IF($W$8=2,OFFSET(data8!$C$7,$Z57,AK$18),OFFSET(data9!$C$7,$Z57,AK$18)))</f>
        <v>0</v>
      </c>
      <c r="Q57" s="106">
        <f ca="1">IF($W$8=1,OFFSET(data7!$C$7,$Z57,AL$18),IF($W$8=2,OFFSET(data8!$C$7,$Z57,AL$18),OFFSET(data9!$C$7,$Z57,AL$18)))</f>
        <v>0</v>
      </c>
      <c r="R57" s="106">
        <f ca="1">IF($W$8=1,OFFSET(data7!$C$7,$Z57,AM$18),IF($W$8=2,OFFSET(data8!$C$7,$Z57,AM$18),OFFSET(data9!$C$7,$Z57,AM$18)))</f>
        <v>0</v>
      </c>
      <c r="S57" s="109">
        <f ca="1">IF($W$8=1,OFFSET(data7!$C$7,$Z57,AN$18),IF($W$8=2,OFFSET(data8!$C$7,$Z57,AN$18),OFFSET(data9!$C$7,$Z57,AN$18)))</f>
        <v>0</v>
      </c>
      <c r="Z57" s="29">
        <f t="shared" ca="1" si="2"/>
        <v>37</v>
      </c>
    </row>
    <row r="58" spans="1:26" ht="21" customHeight="1">
      <c r="A58" s="24">
        <v>38</v>
      </c>
      <c r="B58" s="48">
        <f ca="1">IF($W$8=1,OFFSET(data7!C$7,$Z58,0),IF($W$8=2,OFFSET(data8!C$7,$Z58,0),OFFSET(data9!C$7,$Z58,0)))</f>
        <v>0</v>
      </c>
      <c r="C58" s="48">
        <f ca="1">IF($W$8=1,OFFSET(data7!D$7,$Z58,0),IF($W$8=2,OFFSET(data8!D$7,$Z58,0),OFFSET(data9!D$7,$Z58,0)))</f>
        <v>0</v>
      </c>
      <c r="D58" s="39">
        <f ca="1">IF($W$8=1,OFFSET(data7!E$7,$Z58,0),IF($W$8=2,OFFSET(data8!E$7,$Z58,0),OFFSET(data9!E$7,$Z58,0)))</f>
        <v>0</v>
      </c>
      <c r="E58" s="43">
        <f ca="1">IF($W$8=1,OFFSET(data7!F$7,$Z58,0),IF($W$8=2,OFFSET(data8!F$7,$Z58,0),OFFSET(data9!F$7,$Z58,0)))</f>
        <v>0</v>
      </c>
      <c r="F58" s="43">
        <f ca="1">IF($W$8=1,OFFSET(data7!$C$7,$Z58,AA$18),IF($W$8=2,OFFSET(data8!$C$7,$Z58,AA$18),OFFSET(data9!$C$7,$Z58,AA$18)))</f>
        <v>0</v>
      </c>
      <c r="G58" s="43">
        <f ca="1">IF($W$8=1,OFFSET(data7!$C$7,$Z58,AB$18),IF($W$8=2,OFFSET(data8!$C$7,$Z58,AB$18),OFFSET(data9!$C$7,$Z58,AB$18)))</f>
        <v>0</v>
      </c>
      <c r="H58" s="43">
        <f ca="1">IF($W$8=1,OFFSET(data7!$C$7,$Z58,AC$18),IF($W$8=2,OFFSET(data8!$C$7,$Z58,AC$18),OFFSET(data9!$C$7,$Z58,AC$18)))</f>
        <v>0</v>
      </c>
      <c r="I58" s="43">
        <f ca="1">IF($W$8=1,OFFSET(data7!$C$7,$Z58,AD$18),IF($W$8=2,OFFSET(data8!$C$7,$Z58,AD$18),OFFSET(data9!$C$7,$Z58,AD$18)))</f>
        <v>0</v>
      </c>
      <c r="J58" s="43">
        <f ca="1">IF($W$8=1,OFFSET(data7!$C$7,$Z58,AE$18),IF($W$8=2,OFFSET(data8!$C$7,$Z58,AE$18),OFFSET(data9!$C$7,$Z58,AE$18)))</f>
        <v>0</v>
      </c>
      <c r="K58" s="43">
        <f ca="1">IF($W$8=1,OFFSET(data7!$C$7,$Z58,AF$18),IF($W$8=2,OFFSET(data8!$C$7,$Z58,AF$18),OFFSET(data9!$C$7,$Z58,AF$18)))</f>
        <v>0</v>
      </c>
      <c r="L58" s="43">
        <f ca="1">IF($W$8=1,OFFSET(data7!$C$7,$Z58,AG$18),IF($W$8=2,OFFSET(data8!$C$7,$Z58,AG$18),OFFSET(data9!$C$7,$Z58,AG$18)))</f>
        <v>0</v>
      </c>
      <c r="M58" s="43">
        <f ca="1">IF($W$8=1,OFFSET(data7!$C$7,$Z58,AH$18),IF($W$8=2,OFFSET(data8!$C$7,$Z58,AH$18),OFFSET(data9!$C$7,$Z58,AH$18)))</f>
        <v>0</v>
      </c>
      <c r="N58" s="43">
        <f ca="1">IF($W$8=1,OFFSET(data7!$C$7,$Z58,AI$18),IF($W$8=2,OFFSET(data8!$C$7,$Z58,AI$18),OFFSET(data9!$C$7,$Z58,AI$18)))</f>
        <v>0</v>
      </c>
      <c r="O58" s="43">
        <f ca="1">IF($W$8=1,OFFSET(data7!$C$7,$Z58,AJ$18),IF($W$8=2,OFFSET(data8!$C$7,$Z58,AJ$18),OFFSET(data9!$C$7,$Z58,AJ$18)))</f>
        <v>0</v>
      </c>
      <c r="P58" s="106">
        <f ca="1">IF($W$8=1,OFFSET(data7!$C$7,$Z58,AK$18),IF($W$8=2,OFFSET(data8!$C$7,$Z58,AK$18),OFFSET(data9!$C$7,$Z58,AK$18)))</f>
        <v>0</v>
      </c>
      <c r="Q58" s="106">
        <f ca="1">IF($W$8=1,OFFSET(data7!$C$7,$Z58,AL$18),IF($W$8=2,OFFSET(data8!$C$7,$Z58,AL$18),OFFSET(data9!$C$7,$Z58,AL$18)))</f>
        <v>0</v>
      </c>
      <c r="R58" s="106">
        <f ca="1">IF($W$8=1,OFFSET(data7!$C$7,$Z58,AM$18),IF($W$8=2,OFFSET(data8!$C$7,$Z58,AM$18),OFFSET(data9!$C$7,$Z58,AM$18)))</f>
        <v>0</v>
      </c>
      <c r="S58" s="109">
        <f ca="1">IF($W$8=1,OFFSET(data7!$C$7,$Z58,AN$18),IF($W$8=2,OFFSET(data8!$C$7,$Z58,AN$18),OFFSET(data9!$C$7,$Z58,AN$18)))</f>
        <v>0</v>
      </c>
      <c r="Z58" s="29">
        <f t="shared" ca="1" si="2"/>
        <v>38</v>
      </c>
    </row>
    <row r="59" spans="1:26" ht="21" customHeight="1">
      <c r="A59" s="24">
        <v>39</v>
      </c>
      <c r="B59" s="48">
        <f ca="1">IF($W$8=1,OFFSET(data7!C$7,$Z59,0),IF($W$8=2,OFFSET(data8!C$7,$Z59,0),OFFSET(data9!C$7,$Z59,0)))</f>
        <v>0</v>
      </c>
      <c r="C59" s="48">
        <f ca="1">IF($W$8=1,OFFSET(data7!D$7,$Z59,0),IF($W$8=2,OFFSET(data8!D$7,$Z59,0),OFFSET(data9!D$7,$Z59,0)))</f>
        <v>0</v>
      </c>
      <c r="D59" s="39">
        <f ca="1">IF($W$8=1,OFFSET(data7!E$7,$Z59,0),IF($W$8=2,OFFSET(data8!E$7,$Z59,0),OFFSET(data9!E$7,$Z59,0)))</f>
        <v>0</v>
      </c>
      <c r="E59" s="43">
        <f ca="1">IF($W$8=1,OFFSET(data7!F$7,$Z59,0),IF($W$8=2,OFFSET(data8!F$7,$Z59,0),OFFSET(data9!F$7,$Z59,0)))</f>
        <v>0</v>
      </c>
      <c r="F59" s="43">
        <f ca="1">IF($W$8=1,OFFSET(data7!$C$7,$Z59,AA$18),IF($W$8=2,OFFSET(data8!$C$7,$Z59,AA$18),OFFSET(data9!$C$7,$Z59,AA$18)))</f>
        <v>0</v>
      </c>
      <c r="G59" s="43">
        <f ca="1">IF($W$8=1,OFFSET(data7!$C$7,$Z59,AB$18),IF($W$8=2,OFFSET(data8!$C$7,$Z59,AB$18),OFFSET(data9!$C$7,$Z59,AB$18)))</f>
        <v>0</v>
      </c>
      <c r="H59" s="43">
        <f ca="1">IF($W$8=1,OFFSET(data7!$C$7,$Z59,AC$18),IF($W$8=2,OFFSET(data8!$C$7,$Z59,AC$18),OFFSET(data9!$C$7,$Z59,AC$18)))</f>
        <v>0</v>
      </c>
      <c r="I59" s="43">
        <f ca="1">IF($W$8=1,OFFSET(data7!$C$7,$Z59,AD$18),IF($W$8=2,OFFSET(data8!$C$7,$Z59,AD$18),OFFSET(data9!$C$7,$Z59,AD$18)))</f>
        <v>0</v>
      </c>
      <c r="J59" s="43">
        <f ca="1">IF($W$8=1,OFFSET(data7!$C$7,$Z59,AE$18),IF($W$8=2,OFFSET(data8!$C$7,$Z59,AE$18),OFFSET(data9!$C$7,$Z59,AE$18)))</f>
        <v>0</v>
      </c>
      <c r="K59" s="43">
        <f ca="1">IF($W$8=1,OFFSET(data7!$C$7,$Z59,AF$18),IF($W$8=2,OFFSET(data8!$C$7,$Z59,AF$18),OFFSET(data9!$C$7,$Z59,AF$18)))</f>
        <v>0</v>
      </c>
      <c r="L59" s="43">
        <f ca="1">IF($W$8=1,OFFSET(data7!$C$7,$Z59,AG$18),IF($W$8=2,OFFSET(data8!$C$7,$Z59,AG$18),OFFSET(data9!$C$7,$Z59,AG$18)))</f>
        <v>0</v>
      </c>
      <c r="M59" s="43">
        <f ca="1">IF($W$8=1,OFFSET(data7!$C$7,$Z59,AH$18),IF($W$8=2,OFFSET(data8!$C$7,$Z59,AH$18),OFFSET(data9!$C$7,$Z59,AH$18)))</f>
        <v>0</v>
      </c>
      <c r="N59" s="43">
        <f ca="1">IF($W$8=1,OFFSET(data7!$C$7,$Z59,AI$18),IF($W$8=2,OFFSET(data8!$C$7,$Z59,AI$18),OFFSET(data9!$C$7,$Z59,AI$18)))</f>
        <v>0</v>
      </c>
      <c r="O59" s="43">
        <f ca="1">IF($W$8=1,OFFSET(data7!$C$7,$Z59,AJ$18),IF($W$8=2,OFFSET(data8!$C$7,$Z59,AJ$18),OFFSET(data9!$C$7,$Z59,AJ$18)))</f>
        <v>0</v>
      </c>
      <c r="P59" s="106">
        <f ca="1">IF($W$8=1,OFFSET(data7!$C$7,$Z59,AK$18),IF($W$8=2,OFFSET(data8!$C$7,$Z59,AK$18),OFFSET(data9!$C$7,$Z59,AK$18)))</f>
        <v>0</v>
      </c>
      <c r="Q59" s="106">
        <f ca="1">IF($W$8=1,OFFSET(data7!$C$7,$Z59,AL$18),IF($W$8=2,OFFSET(data8!$C$7,$Z59,AL$18),OFFSET(data9!$C$7,$Z59,AL$18)))</f>
        <v>0</v>
      </c>
      <c r="R59" s="106">
        <f ca="1">IF($W$8=1,OFFSET(data7!$C$7,$Z59,AM$18),IF($W$8=2,OFFSET(data8!$C$7,$Z59,AM$18),OFFSET(data9!$C$7,$Z59,AM$18)))</f>
        <v>0</v>
      </c>
      <c r="S59" s="109">
        <f ca="1">IF($W$8=1,OFFSET(data7!$C$7,$Z59,AN$18),IF($W$8=2,OFFSET(data8!$C$7,$Z59,AN$18),OFFSET(data9!$C$7,$Z59,AN$18)))</f>
        <v>0</v>
      </c>
      <c r="Z59" s="29">
        <f t="shared" ca="1" si="2"/>
        <v>39</v>
      </c>
    </row>
    <row r="60" spans="1:26" ht="21" customHeight="1" thickBot="1">
      <c r="A60" s="25">
        <v>40</v>
      </c>
      <c r="B60" s="49">
        <f ca="1">IF($W$8=1,OFFSET(data7!C$7,$Z60,0),IF($W$8=2,OFFSET(data8!C$7,$Z60,0),OFFSET(data9!C$7,$Z60,0)))</f>
        <v>0</v>
      </c>
      <c r="C60" s="49">
        <f ca="1">IF($W$8=1,OFFSET(data7!D$7,$Z60,0),IF($W$8=2,OFFSET(data8!D$7,$Z60,0),OFFSET(data9!D$7,$Z60,0)))</f>
        <v>0</v>
      </c>
      <c r="D60" s="40">
        <f ca="1">IF($W$8=1,OFFSET(data7!E$7,$Z60,0),IF($W$8=2,OFFSET(data8!E$7,$Z60,0),OFFSET(data9!E$7,$Z60,0)))</f>
        <v>0</v>
      </c>
      <c r="E60" s="45">
        <f ca="1">IF($W$8=1,OFFSET(data7!F$7,$Z60,0),IF($W$8=2,OFFSET(data8!F$7,$Z60,0),OFFSET(data9!F$7,$Z60,0)))</f>
        <v>0</v>
      </c>
      <c r="F60" s="45">
        <f ca="1">IF($W$8=1,OFFSET(data7!$C$7,$Z60,AA$18),IF($W$8=2,OFFSET(data8!$C$7,$Z60,AA$18),OFFSET(data9!$C$7,$Z60,AA$18)))</f>
        <v>0</v>
      </c>
      <c r="G60" s="45">
        <f ca="1">IF($W$8=1,OFFSET(data7!$C$7,$Z60,AB$18),IF($W$8=2,OFFSET(data8!$C$7,$Z60,AB$18),OFFSET(data9!$C$7,$Z60,AB$18)))</f>
        <v>0</v>
      </c>
      <c r="H60" s="45">
        <f ca="1">IF($W$8=1,OFFSET(data7!$C$7,$Z60,AC$18),IF($W$8=2,OFFSET(data8!$C$7,$Z60,AC$18),OFFSET(data9!$C$7,$Z60,AC$18)))</f>
        <v>0</v>
      </c>
      <c r="I60" s="45">
        <f ca="1">IF($W$8=1,OFFSET(data7!$C$7,$Z60,AD$18),IF($W$8=2,OFFSET(data8!$C$7,$Z60,AD$18),OFFSET(data9!$C$7,$Z60,AD$18)))</f>
        <v>0</v>
      </c>
      <c r="J60" s="45">
        <f ca="1">IF($W$8=1,OFFSET(data7!$C$7,$Z60,AE$18),IF($W$8=2,OFFSET(data8!$C$7,$Z60,AE$18),OFFSET(data9!$C$7,$Z60,AE$18)))</f>
        <v>0</v>
      </c>
      <c r="K60" s="45">
        <f ca="1">IF($W$8=1,OFFSET(data7!$C$7,$Z60,AF$18),IF($W$8=2,OFFSET(data8!$C$7,$Z60,AF$18),OFFSET(data9!$C$7,$Z60,AF$18)))</f>
        <v>0</v>
      </c>
      <c r="L60" s="45">
        <f ca="1">IF($W$8=1,OFFSET(data7!$C$7,$Z60,AG$18),IF($W$8=2,OFFSET(data8!$C$7,$Z60,AG$18),OFFSET(data9!$C$7,$Z60,AG$18)))</f>
        <v>0</v>
      </c>
      <c r="M60" s="45">
        <f ca="1">IF($W$8=1,OFFSET(data7!$C$7,$Z60,AH$18),IF($W$8=2,OFFSET(data8!$C$7,$Z60,AH$18),OFFSET(data9!$C$7,$Z60,AH$18)))</f>
        <v>0</v>
      </c>
      <c r="N60" s="45">
        <f ca="1">IF($W$8=1,OFFSET(data7!$C$7,$Z60,AI$18),IF($W$8=2,OFFSET(data8!$C$7,$Z60,AI$18),OFFSET(data9!$C$7,$Z60,AI$18)))</f>
        <v>0</v>
      </c>
      <c r="O60" s="45">
        <f ca="1">IF($W$8=1,OFFSET(data7!$C$7,$Z60,AJ$18),IF($W$8=2,OFFSET(data8!$C$7,$Z60,AJ$18),OFFSET(data9!$C$7,$Z60,AJ$18)))</f>
        <v>0</v>
      </c>
      <c r="P60" s="107">
        <f ca="1">IF($W$8=1,OFFSET(data7!$C$7,$Z60,AK$18),IF($W$8=2,OFFSET(data8!$C$7,$Z60,AK$18),OFFSET(data9!$C$7,$Z60,AK$18)))</f>
        <v>0</v>
      </c>
      <c r="Q60" s="107">
        <f ca="1">IF($W$8=1,OFFSET(data7!$C$7,$Z60,AL$18),IF($W$8=2,OFFSET(data8!$C$7,$Z60,AL$18),OFFSET(data9!$C$7,$Z60,AL$18)))</f>
        <v>0</v>
      </c>
      <c r="R60" s="107">
        <f ca="1">IF($W$8=1,OFFSET(data7!$C$7,$Z60,AM$18),IF($W$8=2,OFFSET(data8!$C$7,$Z60,AM$18),OFFSET(data9!$C$7,$Z60,AM$18)))</f>
        <v>0</v>
      </c>
      <c r="S60" s="110">
        <f ca="1">IF($W$8=1,OFFSET(data7!$C$7,$Z60,AN$18),IF($W$8=2,OFFSET(data8!$C$7,$Z60,AN$18),OFFSET(data9!$C$7,$Z60,AN$18)))</f>
        <v>0</v>
      </c>
      <c r="Z60" s="29">
        <f t="shared" ca="1" si="2"/>
        <v>40</v>
      </c>
    </row>
    <row r="62" spans="1:26">
      <c r="B62" s="27" t="s">
        <v>72</v>
      </c>
      <c r="C62" s="68">
        <f ca="1">COUNTIF(E21:E60,"L")</f>
        <v>15</v>
      </c>
      <c r="L62" t="str">
        <f ca="1">"Jakarta, "&amp;DAY(TODAY())&amp;"-"&amp;MONTH(TODAY())&amp;"-"&amp;YEAR(TODAY())</f>
        <v>Jakarta, 23-10-2021</v>
      </c>
    </row>
    <row r="63" spans="1:26">
      <c r="B63" s="27" t="s">
        <v>73</v>
      </c>
      <c r="C63" s="68">
        <f ca="1">COUNTIF(E21:E60,"P")</f>
        <v>21</v>
      </c>
      <c r="L63" t="s">
        <v>75</v>
      </c>
    </row>
    <row r="64" spans="1:26">
      <c r="B64" s="27" t="s">
        <v>74</v>
      </c>
      <c r="C64" s="68">
        <f ca="1">SUM(C62:C63)</f>
        <v>36</v>
      </c>
    </row>
    <row r="65" spans="12:12">
      <c r="L65" t="str">
        <f>IF(W8=1,data7!S4,IF(W8=2,data8!S4,data9!S4))</f>
        <v>___________________________</v>
      </c>
    </row>
  </sheetData>
  <sheetProtection sheet="1" objects="1" scenarios="1"/>
  <conditionalFormatting sqref="Q20:R60">
    <cfRule type="cellIs" dxfId="0" priority="1" operator="equal">
      <formula>$W$10=2</formula>
    </cfRule>
  </conditionalFormatting>
  <printOptions horizontalCentered="1"/>
  <pageMargins left="0.45" right="0.45" top="0.75" bottom="0.75" header="0" footer="0"/>
  <pageSetup paperSize="9" scale="67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showZeros="0" workbookViewId="0">
      <pane ySplit="6" topLeftCell="A7" activePane="bottomLeft" state="frozen"/>
      <selection pane="bottomLeft" activeCell="A13" sqref="A13"/>
    </sheetView>
  </sheetViews>
  <sheetFormatPr defaultRowHeight="15"/>
  <cols>
    <col min="1" max="1" width="7" customWidth="1"/>
    <col min="2" max="2" width="11" customWidth="1"/>
    <col min="3" max="3" width="13.28515625" customWidth="1"/>
    <col min="4" max="4" width="41.7109375" customWidth="1"/>
    <col min="5" max="5" width="4.7109375" customWidth="1"/>
    <col min="6" max="15" width="5.7109375" customWidth="1"/>
    <col min="18" max="25" width="9.140625" hidden="1" customWidth="1"/>
    <col min="26" max="26" width="16.140625" hidden="1" customWidth="1"/>
    <col min="27" max="27" width="16.85546875" hidden="1" customWidth="1"/>
    <col min="28" max="34" width="9.140625" hidden="1" customWidth="1"/>
  </cols>
  <sheetData>
    <row r="1" spans="1:19" ht="18.75" customHeight="1">
      <c r="A1" s="116"/>
      <c r="B1" s="117"/>
      <c r="C1" s="118"/>
      <c r="D1" s="118"/>
      <c r="E1" s="118"/>
      <c r="F1" s="118"/>
      <c r="G1" s="118"/>
      <c r="H1" s="118"/>
      <c r="I1" s="118"/>
      <c r="J1" s="75"/>
      <c r="K1" s="75"/>
      <c r="L1" s="75"/>
      <c r="M1" s="73"/>
      <c r="N1" s="73"/>
      <c r="O1" s="73"/>
    </row>
    <row r="2" spans="1:19" ht="18.75" customHeight="1">
      <c r="A2" s="117"/>
      <c r="B2" s="117"/>
      <c r="C2" s="118"/>
      <c r="D2" s="118"/>
      <c r="E2" s="118"/>
      <c r="F2" s="118"/>
      <c r="G2" s="118"/>
      <c r="H2" s="118"/>
      <c r="I2" s="118"/>
      <c r="J2" s="75"/>
      <c r="K2" s="75"/>
      <c r="L2" s="75"/>
      <c r="M2" s="73"/>
      <c r="N2" s="73"/>
      <c r="O2" s="73"/>
    </row>
    <row r="3" spans="1:19" ht="18.75" customHeight="1">
      <c r="A3" s="117"/>
      <c r="B3" s="117"/>
      <c r="C3" s="118"/>
      <c r="D3" s="118"/>
      <c r="E3" s="118"/>
      <c r="F3" s="118"/>
      <c r="G3" s="118"/>
      <c r="H3" s="118"/>
      <c r="I3" s="118"/>
      <c r="J3" s="75"/>
      <c r="K3" s="75"/>
      <c r="L3" s="75"/>
      <c r="M3" s="73"/>
      <c r="N3" s="73"/>
      <c r="O3" s="73"/>
      <c r="R3" s="79">
        <v>3</v>
      </c>
      <c r="S3" s="16">
        <f>IF(R3=1,1,IF(R3=2,9,17))</f>
        <v>17</v>
      </c>
    </row>
    <row r="4" spans="1:19" ht="18.75" customHeight="1">
      <c r="A4" s="117"/>
      <c r="B4" s="117"/>
      <c r="C4" s="118"/>
      <c r="D4" s="118"/>
      <c r="E4" s="118"/>
      <c r="F4" s="118"/>
      <c r="G4" s="118"/>
      <c r="H4" s="118"/>
      <c r="I4" s="118"/>
      <c r="J4" s="75"/>
      <c r="K4" s="75"/>
      <c r="L4" s="75"/>
      <c r="M4" s="73"/>
      <c r="N4" s="73"/>
      <c r="O4" s="73"/>
      <c r="R4" s="79">
        <v>8</v>
      </c>
      <c r="S4" s="16">
        <f>S3+R4-1</f>
        <v>24</v>
      </c>
    </row>
    <row r="5" spans="1:19" ht="18.75" customHeight="1">
      <c r="A5" s="119"/>
      <c r="B5" s="119"/>
      <c r="C5" s="119"/>
      <c r="D5" s="119"/>
      <c r="E5" s="119"/>
      <c r="F5" s="119"/>
      <c r="G5" s="119"/>
      <c r="H5" s="119"/>
      <c r="I5" s="119"/>
      <c r="J5" s="73"/>
      <c r="K5" s="73"/>
      <c r="L5" s="73"/>
      <c r="M5" s="73"/>
      <c r="N5" s="73"/>
      <c r="O5" s="73"/>
    </row>
    <row r="6" spans="1:19" ht="9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9" ht="18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9" ht="18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9" ht="26.25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9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9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9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4" spans="1:19" ht="18">
      <c r="A14" s="26" t="s">
        <v>117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9" ht="18">
      <c r="A15" s="2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7" spans="1:34" ht="18.75">
      <c r="A17" t="s">
        <v>61</v>
      </c>
      <c r="B17" s="15" t="s">
        <v>68</v>
      </c>
      <c r="C17" s="112" t="str">
        <f ca="1">OFFSET(Z22,S4,0)</f>
        <v>SEMBILAN DELAPAN (9-8)</v>
      </c>
      <c r="F17" t="s">
        <v>69</v>
      </c>
      <c r="I17" s="16" t="s">
        <v>71</v>
      </c>
      <c r="J17" s="113" t="s">
        <v>1982</v>
      </c>
    </row>
    <row r="18" spans="1:34" ht="34.5" customHeight="1">
      <c r="A18" s="169" t="s">
        <v>175</v>
      </c>
      <c r="B18" s="170" t="s">
        <v>68</v>
      </c>
      <c r="C18" s="197" t="s">
        <v>1394</v>
      </c>
      <c r="D18" s="197"/>
      <c r="E18" s="169"/>
      <c r="F18" s="169" t="s">
        <v>70</v>
      </c>
      <c r="G18" s="169"/>
      <c r="H18" s="169"/>
      <c r="I18" s="32" t="s">
        <v>71</v>
      </c>
      <c r="J18" s="171" t="str">
        <f ca="1">OFFSET(DAFNIL!AG22,DANAM!S4,0)</f>
        <v>INDAH KUSNIATI, S.Pd</v>
      </c>
      <c r="K18" s="169"/>
      <c r="L18" s="169"/>
      <c r="M18" s="169"/>
      <c r="N18" s="169"/>
      <c r="O18" s="169"/>
    </row>
    <row r="19" spans="1:34" ht="7.5" customHeight="1" thickBot="1"/>
    <row r="20" spans="1:34" ht="41.25" customHeight="1" thickBot="1">
      <c r="A20" s="17" t="s">
        <v>63</v>
      </c>
      <c r="B20" s="18" t="s">
        <v>64</v>
      </c>
      <c r="C20" s="18" t="s">
        <v>65</v>
      </c>
      <c r="D20" s="18" t="s">
        <v>66</v>
      </c>
      <c r="E20" s="18" t="s">
        <v>4</v>
      </c>
      <c r="F20" s="18" t="s">
        <v>1053</v>
      </c>
      <c r="G20" s="18" t="s">
        <v>1054</v>
      </c>
      <c r="H20" s="18" t="s">
        <v>1055</v>
      </c>
      <c r="I20" s="18" t="s">
        <v>1056</v>
      </c>
      <c r="J20" s="126" t="s">
        <v>1057</v>
      </c>
      <c r="K20" s="127" t="s">
        <v>1058</v>
      </c>
      <c r="L20" s="127" t="s">
        <v>1059</v>
      </c>
      <c r="M20" s="126" t="s">
        <v>1060</v>
      </c>
      <c r="N20" s="18"/>
      <c r="O20" s="19"/>
      <c r="T20" s="30"/>
      <c r="U20" s="18" t="s">
        <v>6</v>
      </c>
      <c r="V20" s="18" t="s">
        <v>7</v>
      </c>
      <c r="W20" s="18" t="s">
        <v>8</v>
      </c>
      <c r="X20" s="18" t="s">
        <v>9</v>
      </c>
      <c r="Y20" s="18" t="s">
        <v>10</v>
      </c>
      <c r="Z20" s="18" t="s">
        <v>11</v>
      </c>
      <c r="AA20" s="18" t="s">
        <v>12</v>
      </c>
      <c r="AB20" s="18" t="s">
        <v>13</v>
      </c>
      <c r="AC20" s="18" t="s">
        <v>14</v>
      </c>
      <c r="AD20" s="18" t="s">
        <v>19</v>
      </c>
      <c r="AE20" s="18" t="s">
        <v>15</v>
      </c>
      <c r="AF20" s="18" t="s">
        <v>67</v>
      </c>
      <c r="AG20" s="18" t="s">
        <v>17</v>
      </c>
      <c r="AH20" s="19" t="s">
        <v>18</v>
      </c>
    </row>
    <row r="21" spans="1:34" ht="21" customHeight="1">
      <c r="A21" s="23">
        <v>1</v>
      </c>
      <c r="B21" s="47">
        <f ca="1">IF($R$3=1,OFFSET(data7!C$7,$T21,0),IF($R$3=2,OFFSET(data8!C$7,$T21,0),OFFSET(data9!C$7,$T21,0)))</f>
        <v>20896</v>
      </c>
      <c r="C21" s="47" t="str">
        <f ca="1">IF($R$3=1,OFFSET(data7!D$7,$T21,0),IF($R$3=2,OFFSET(data8!D$7,$T21,0),OFFSET(data9!D$7,$T21,0)))</f>
        <v>0077021575</v>
      </c>
      <c r="D21" s="38" t="str">
        <f ca="1">IF($R$3=1,OFFSET(data7!E$7,$T21,0),IF($R$3=2,OFFSET(data8!E$7,$T21,0),OFFSET(data9!E$7,$T21,0)))</f>
        <v>AKHMAD AQILA PASHA</v>
      </c>
      <c r="E21" s="41" t="str">
        <f ca="1">IF($R$3=1,OFFSET(data7!F$7,$T21,0),IF($R$3=2,OFFSET(data8!F$7,$T21,0),OFFSET(data9!F$7,$T21,0)))</f>
        <v>L</v>
      </c>
      <c r="F21" s="41"/>
      <c r="G21" s="41"/>
      <c r="H21" s="41"/>
      <c r="I21" s="41"/>
      <c r="J21" s="41"/>
      <c r="K21" s="41"/>
      <c r="L21" s="41"/>
      <c r="M21" s="41"/>
      <c r="N21" s="41"/>
      <c r="O21" s="42"/>
      <c r="T21" s="29">
        <f ca="1">OFFSET(Y22,R4,0)</f>
        <v>281</v>
      </c>
      <c r="U21" s="28" t="s">
        <v>21</v>
      </c>
      <c r="V21" s="18" t="s">
        <v>22</v>
      </c>
      <c r="W21" s="18" t="s">
        <v>23</v>
      </c>
      <c r="X21" s="18" t="s">
        <v>24</v>
      </c>
      <c r="Y21" s="18" t="s">
        <v>25</v>
      </c>
      <c r="Z21" s="18" t="s">
        <v>26</v>
      </c>
      <c r="AA21" s="18" t="s">
        <v>27</v>
      </c>
      <c r="AB21" s="18" t="s">
        <v>28</v>
      </c>
      <c r="AC21" s="18" t="s">
        <v>29</v>
      </c>
      <c r="AD21" s="18" t="s">
        <v>111</v>
      </c>
      <c r="AE21" s="18"/>
      <c r="AF21" s="18"/>
      <c r="AG21" s="18"/>
      <c r="AH21" s="19" t="s">
        <v>18</v>
      </c>
    </row>
    <row r="22" spans="1:34" ht="21" customHeight="1">
      <c r="A22" s="24">
        <v>2</v>
      </c>
      <c r="B22" s="48">
        <f ca="1">IF($R$3=1,OFFSET(data7!C$7,$T22,0),IF($R$3=2,OFFSET(data8!C$7,$T22,0),OFFSET(data9!C$7,$T22,0)))</f>
        <v>20817</v>
      </c>
      <c r="C22" s="48" t="str">
        <f ca="1">IF($R$3=1,OFFSET(data7!D$7,$T22,0),IF($R$3=2,OFFSET(data8!D$7,$T22,0),OFFSET(data9!D$7,$T22,0)))</f>
        <v>0072993056</v>
      </c>
      <c r="D22" s="39" t="str">
        <f ca="1">IF($R$3=1,OFFSET(data7!E$7,$T22,0),IF($R$3=2,OFFSET(data8!E$7,$T22,0),OFFSET(data9!E$7,$T22,0)))</f>
        <v>Ali-Akbar</v>
      </c>
      <c r="E22" s="43" t="str">
        <f ca="1">IF($R$3=1,OFFSET(data7!F$7,$T22,0),IF($R$3=2,OFFSET(data8!F$7,$T22,0),OFFSET(data9!F$7,$T22,0)))</f>
        <v>L</v>
      </c>
      <c r="F22" s="43"/>
      <c r="G22" s="43"/>
      <c r="H22" s="43"/>
      <c r="I22" s="43"/>
      <c r="J22" s="43"/>
      <c r="K22" s="43"/>
      <c r="L22" s="43"/>
      <c r="M22" s="43"/>
      <c r="N22" s="43"/>
      <c r="O22" s="44"/>
      <c r="T22" s="29">
        <f ca="1">1+T21</f>
        <v>282</v>
      </c>
      <c r="U22" s="35" t="s">
        <v>106</v>
      </c>
      <c r="V22" s="36" t="s">
        <v>105</v>
      </c>
      <c r="W22" s="35" t="s">
        <v>0</v>
      </c>
      <c r="X22" s="35" t="s">
        <v>107</v>
      </c>
      <c r="Y22" s="35">
        <v>8355</v>
      </c>
      <c r="Z22" s="35" t="s">
        <v>168</v>
      </c>
      <c r="AA22" s="35" t="s">
        <v>167</v>
      </c>
      <c r="AB22" s="34"/>
      <c r="AC22" s="34"/>
      <c r="AD22" s="34"/>
      <c r="AE22" s="34"/>
      <c r="AF22" s="34"/>
      <c r="AG22" s="34"/>
      <c r="AH22" s="34"/>
    </row>
    <row r="23" spans="1:34" ht="21" customHeight="1">
      <c r="A23" s="24">
        <v>3</v>
      </c>
      <c r="B23" s="48">
        <f ca="1">IF($R$3=1,OFFSET(data7!C$7,$T23,0),IF($R$3=2,OFFSET(data8!C$7,$T23,0),OFFSET(data9!C$7,$T23,0)))</f>
        <v>20898</v>
      </c>
      <c r="C23" s="48" t="str">
        <f ca="1">IF($R$3=1,OFFSET(data7!D$7,$T23,0),IF($R$3=2,OFFSET(data8!D$7,$T23,0),OFFSET(data9!D$7,$T23,0)))</f>
        <v>0073933133</v>
      </c>
      <c r="D23" s="39" t="str">
        <f ca="1">IF($R$3=1,OFFSET(data7!E$7,$T23,0),IF($R$3=2,OFFSET(data8!E$7,$T23,0),OFFSET(data9!E$7,$T23,0)))</f>
        <v>ALIYA PUTRI NURAINI</v>
      </c>
      <c r="E23" s="43" t="str">
        <f ca="1">IF($R$3=1,OFFSET(data7!F$7,$T23,0),IF($R$3=2,OFFSET(data8!F$7,$T23,0),OFFSET(data9!F$7,$T23,0)))</f>
        <v>P</v>
      </c>
      <c r="F23" s="43"/>
      <c r="G23" s="43"/>
      <c r="H23" s="43"/>
      <c r="I23" s="43"/>
      <c r="J23" s="43"/>
      <c r="K23" s="43"/>
      <c r="L23" s="43"/>
      <c r="M23" s="43"/>
      <c r="N23" s="43"/>
      <c r="O23" s="44"/>
      <c r="T23" s="29">
        <f t="shared" ref="T23:T60" ca="1" si="0">1+T22</f>
        <v>283</v>
      </c>
      <c r="U23" t="str">
        <f ca="1">OFFSET(W$22,V23,0)</f>
        <v>KELAS 9.1</v>
      </c>
      <c r="V23" s="16">
        <f>S3</f>
        <v>17</v>
      </c>
      <c r="W23" t="s">
        <v>76</v>
      </c>
      <c r="X23" t="s">
        <v>100</v>
      </c>
      <c r="Y23">
        <v>1</v>
      </c>
      <c r="Z23" t="s">
        <v>143</v>
      </c>
    </row>
    <row r="24" spans="1:34" ht="21" customHeight="1">
      <c r="A24" s="24">
        <v>4</v>
      </c>
      <c r="B24" s="48">
        <f ca="1">IF($R$3=1,OFFSET(data7!C$7,$T24,0),IF($R$3=2,OFFSET(data8!C$7,$T24,0),OFFSET(data9!C$7,$T24,0)))</f>
        <v>21039</v>
      </c>
      <c r="C24" s="48" t="str">
        <f ca="1">IF($R$3=1,OFFSET(data7!D$7,$T24,0),IF($R$3=2,OFFSET(data8!D$7,$T24,0),OFFSET(data9!D$7,$T24,0)))</f>
        <v>0066434861</v>
      </c>
      <c r="D24" s="39" t="str">
        <f ca="1">IF($R$3=1,OFFSET(data7!E$7,$T24,0),IF($R$3=2,OFFSET(data8!E$7,$T24,0),OFFSET(data9!E$7,$T24,0)))</f>
        <v>Cynthia Dwi Noviana</v>
      </c>
      <c r="E24" s="43" t="str">
        <f ca="1">IF($R$3=1,OFFSET(data7!F$7,$T24,0),IF($R$3=2,OFFSET(data8!F$7,$T24,0),OFFSET(data9!F$7,$T24,0)))</f>
        <v>P</v>
      </c>
      <c r="F24" s="43"/>
      <c r="G24" s="43"/>
      <c r="H24" s="43"/>
      <c r="I24" s="43"/>
      <c r="J24" s="43"/>
      <c r="K24" s="43"/>
      <c r="L24" s="43"/>
      <c r="M24" s="43"/>
      <c r="N24" s="43"/>
      <c r="O24" s="44"/>
      <c r="T24" s="29">
        <f t="shared" ca="1" si="0"/>
        <v>284</v>
      </c>
      <c r="U24" t="str">
        <f t="shared" ref="U24:U30" ca="1" si="1">OFFSET(W$22,V24,0)</f>
        <v>KELAS 9.2</v>
      </c>
      <c r="V24" s="16">
        <f>1+V23</f>
        <v>18</v>
      </c>
      <c r="W24" t="s">
        <v>77</v>
      </c>
      <c r="X24" t="s">
        <v>101</v>
      </c>
      <c r="Y24">
        <f>40+Y23</f>
        <v>41</v>
      </c>
      <c r="Z24" t="s">
        <v>144</v>
      </c>
    </row>
    <row r="25" spans="1:34" ht="21" customHeight="1">
      <c r="A25" s="24">
        <v>5</v>
      </c>
      <c r="B25" s="48">
        <f ca="1">IF($R$3=1,OFFSET(data7!C$7,$T25,0),IF($R$3=2,OFFSET(data8!C$7,$T25,0),OFFSET(data9!C$7,$T25,0)))</f>
        <v>21041</v>
      </c>
      <c r="C25" s="48" t="str">
        <f ca="1">IF($R$3=1,OFFSET(data7!D$7,$T25,0),IF($R$3=2,OFFSET(data8!D$7,$T25,0),OFFSET(data9!D$7,$T25,0)))</f>
        <v>0075188797</v>
      </c>
      <c r="D25" s="39" t="str">
        <f ca="1">IF($R$3=1,OFFSET(data7!E$7,$T25,0),IF($R$3=2,OFFSET(data8!E$7,$T25,0),OFFSET(data9!E$7,$T25,0)))</f>
        <v>DIANDRA SYIFA KENZIE TSAQIF</v>
      </c>
      <c r="E25" s="43" t="str">
        <f ca="1">IF($R$3=1,OFFSET(data7!F$7,$T25,0),IF($R$3=2,OFFSET(data8!F$7,$T25,0),OFFSET(data9!F$7,$T25,0)))</f>
        <v>P</v>
      </c>
      <c r="F25" s="43"/>
      <c r="G25" s="43"/>
      <c r="H25" s="43"/>
      <c r="I25" s="43"/>
      <c r="J25" s="43"/>
      <c r="K25" s="43"/>
      <c r="L25" s="43"/>
      <c r="M25" s="43"/>
      <c r="N25" s="43"/>
      <c r="O25" s="44"/>
      <c r="T25" s="29">
        <f t="shared" ca="1" si="0"/>
        <v>285</v>
      </c>
      <c r="U25" t="str">
        <f t="shared" ca="1" si="1"/>
        <v>KELAS 9.3</v>
      </c>
      <c r="V25" s="16">
        <f t="shared" ref="V25:V30" si="2">1+V24</f>
        <v>19</v>
      </c>
      <c r="W25" t="s">
        <v>78</v>
      </c>
      <c r="X25" t="s">
        <v>102</v>
      </c>
      <c r="Y25">
        <f t="shared" ref="Y25:Y30" si="3">40+Y24</f>
        <v>81</v>
      </c>
      <c r="Z25" t="s">
        <v>145</v>
      </c>
    </row>
    <row r="26" spans="1:34" ht="21" customHeight="1">
      <c r="A26" s="24">
        <v>6</v>
      </c>
      <c r="B26" s="48">
        <f ca="1">IF($R$3=1,OFFSET(data7!C$7,$T26,0),IF($R$3=2,OFFSET(data8!C$7,$T26,0),OFFSET(data9!C$7,$T26,0)))</f>
        <v>20860</v>
      </c>
      <c r="C26" s="48" t="str">
        <f ca="1">IF($R$3=1,OFFSET(data7!D$7,$T26,0),IF($R$3=2,OFFSET(data8!D$7,$T26,0),OFFSET(data9!D$7,$T26,0)))</f>
        <v>0067844987</v>
      </c>
      <c r="D26" s="39" t="str">
        <f ca="1">IF($R$3=1,OFFSET(data7!E$7,$T26,0),IF($R$3=2,OFFSET(data8!E$7,$T26,0),OFFSET(data9!E$7,$T26,0)))</f>
        <v>FATMA RAMADHANI</v>
      </c>
      <c r="E26" s="43" t="str">
        <f ca="1">IF($R$3=1,OFFSET(data7!F$7,$T26,0),IF($R$3=2,OFFSET(data8!F$7,$T26,0),OFFSET(data9!F$7,$T26,0)))</f>
        <v>P</v>
      </c>
      <c r="F26" s="43"/>
      <c r="G26" s="43"/>
      <c r="H26" s="43"/>
      <c r="I26" s="43"/>
      <c r="J26" s="43"/>
      <c r="K26" s="43"/>
      <c r="L26" s="43"/>
      <c r="M26" s="43"/>
      <c r="N26" s="43"/>
      <c r="O26" s="44"/>
      <c r="T26" s="29">
        <f t="shared" ca="1" si="0"/>
        <v>286</v>
      </c>
      <c r="U26" t="str">
        <f t="shared" ca="1" si="1"/>
        <v>KELAS 9.4</v>
      </c>
      <c r="V26" s="16">
        <f t="shared" si="2"/>
        <v>20</v>
      </c>
      <c r="W26" t="s">
        <v>79</v>
      </c>
      <c r="Y26">
        <f t="shared" si="3"/>
        <v>121</v>
      </c>
      <c r="Z26" t="s">
        <v>146</v>
      </c>
    </row>
    <row r="27" spans="1:34" ht="21" customHeight="1">
      <c r="A27" s="24">
        <v>7</v>
      </c>
      <c r="B27" s="48">
        <f ca="1">IF($R$3=1,OFFSET(data7!C$7,$T27,0),IF($R$3=2,OFFSET(data8!C$7,$T27,0),OFFSET(data9!C$7,$T27,0)))</f>
        <v>20794</v>
      </c>
      <c r="C27" s="48" t="str">
        <f ca="1">IF($R$3=1,OFFSET(data7!D$7,$T27,0),IF($R$3=2,OFFSET(data8!D$7,$T27,0),OFFSET(data9!D$7,$T27,0)))</f>
        <v>0068371145</v>
      </c>
      <c r="D27" s="39" t="str">
        <f ca="1">IF($R$3=1,OFFSET(data7!E$7,$T27,0),IF($R$3=2,OFFSET(data8!E$7,$T27,0),OFFSET(data9!E$7,$T27,0)))</f>
        <v>GUSTI FADHILLAH OSMAN</v>
      </c>
      <c r="E27" s="43" t="str">
        <f ca="1">IF($R$3=1,OFFSET(data7!F$7,$T27,0),IF($R$3=2,OFFSET(data8!F$7,$T27,0),OFFSET(data9!F$7,$T27,0)))</f>
        <v>L</v>
      </c>
      <c r="F27" s="43"/>
      <c r="G27" s="43"/>
      <c r="H27" s="43"/>
      <c r="I27" s="43"/>
      <c r="J27" s="43"/>
      <c r="K27" s="43"/>
      <c r="L27" s="43"/>
      <c r="M27" s="43"/>
      <c r="N27" s="43"/>
      <c r="O27" s="44"/>
      <c r="T27" s="29">
        <f t="shared" ca="1" si="0"/>
        <v>287</v>
      </c>
      <c r="U27" t="str">
        <f t="shared" ca="1" si="1"/>
        <v>KELAS 9.5</v>
      </c>
      <c r="V27" s="16">
        <f t="shared" si="2"/>
        <v>21</v>
      </c>
      <c r="W27" t="s">
        <v>80</v>
      </c>
      <c r="Y27">
        <f t="shared" si="3"/>
        <v>161</v>
      </c>
      <c r="Z27" t="s">
        <v>147</v>
      </c>
    </row>
    <row r="28" spans="1:34" ht="21" customHeight="1">
      <c r="A28" s="24">
        <v>8</v>
      </c>
      <c r="B28" s="48">
        <f ca="1">IF($R$3=1,OFFSET(data7!C$7,$T28,0),IF($R$3=2,OFFSET(data8!C$7,$T28,0),OFFSET(data9!C$7,$T28,0)))</f>
        <v>20863</v>
      </c>
      <c r="C28" s="48" t="str">
        <f ca="1">IF($R$3=1,OFFSET(data7!D$7,$T28,0),IF($R$3=2,OFFSET(data8!D$7,$T28,0),OFFSET(data9!D$7,$T28,0)))</f>
        <v>0065339449</v>
      </c>
      <c r="D28" s="39" t="str">
        <f ca="1">IF($R$3=1,OFFSET(data7!E$7,$T28,0),IF($R$3=2,OFFSET(data8!E$7,$T28,0),OFFSET(data9!E$7,$T28,0)))</f>
        <v>Ilham Maulana</v>
      </c>
      <c r="E28" s="43" t="str">
        <f ca="1">IF($R$3=1,OFFSET(data7!F$7,$T28,0),IF($R$3=2,OFFSET(data8!F$7,$T28,0),OFFSET(data9!F$7,$T28,0)))</f>
        <v>L</v>
      </c>
      <c r="F28" s="43"/>
      <c r="G28" s="43"/>
      <c r="H28" s="43"/>
      <c r="I28" s="43"/>
      <c r="J28" s="43"/>
      <c r="K28" s="43"/>
      <c r="L28" s="43"/>
      <c r="M28" s="43"/>
      <c r="N28" s="43"/>
      <c r="O28" s="44"/>
      <c r="T28" s="29">
        <f t="shared" ca="1" si="0"/>
        <v>288</v>
      </c>
      <c r="U28" t="str">
        <f t="shared" ca="1" si="1"/>
        <v>KELAS 9.6</v>
      </c>
      <c r="V28" s="16">
        <f t="shared" si="2"/>
        <v>22</v>
      </c>
      <c r="W28" t="s">
        <v>81</v>
      </c>
      <c r="Y28">
        <f t="shared" si="3"/>
        <v>201</v>
      </c>
      <c r="Z28" t="s">
        <v>148</v>
      </c>
    </row>
    <row r="29" spans="1:34" ht="21" customHeight="1">
      <c r="A29" s="24">
        <v>9</v>
      </c>
      <c r="B29" s="48">
        <f ca="1">IF($R$3=1,OFFSET(data7!C$7,$T29,0),IF($R$3=2,OFFSET(data8!C$7,$T29,0),OFFSET(data9!C$7,$T29,0)))</f>
        <v>20830</v>
      </c>
      <c r="C29" s="48" t="str">
        <f ca="1">IF($R$3=1,OFFSET(data7!D$7,$T29,0),IF($R$3=2,OFFSET(data8!D$7,$T29,0),OFFSET(data9!D$7,$T29,0)))</f>
        <v>0065916221</v>
      </c>
      <c r="D29" s="39" t="str">
        <f ca="1">IF($R$3=1,OFFSET(data7!E$7,$T29,0),IF($R$3=2,OFFSET(data8!E$7,$T29,0),OFFSET(data9!E$7,$T29,0)))</f>
        <v>Inka Rahmadhani</v>
      </c>
      <c r="E29" s="43" t="str">
        <f ca="1">IF($R$3=1,OFFSET(data7!F$7,$T29,0),IF($R$3=2,OFFSET(data8!F$7,$T29,0),OFFSET(data9!F$7,$T29,0)))</f>
        <v>P</v>
      </c>
      <c r="F29" s="43"/>
      <c r="G29" s="43"/>
      <c r="H29" s="43"/>
      <c r="I29" s="43"/>
      <c r="J29" s="43"/>
      <c r="K29" s="43"/>
      <c r="L29" s="43"/>
      <c r="M29" s="43"/>
      <c r="N29" s="43"/>
      <c r="O29" s="44"/>
      <c r="T29" s="29">
        <f t="shared" ca="1" si="0"/>
        <v>289</v>
      </c>
      <c r="U29" t="str">
        <f t="shared" ca="1" si="1"/>
        <v>KELAS 9.7</v>
      </c>
      <c r="V29" s="16">
        <f t="shared" si="2"/>
        <v>23</v>
      </c>
      <c r="W29" t="s">
        <v>82</v>
      </c>
      <c r="Y29">
        <f t="shared" si="3"/>
        <v>241</v>
      </c>
      <c r="Z29" t="s">
        <v>149</v>
      </c>
    </row>
    <row r="30" spans="1:34" ht="21" customHeight="1">
      <c r="A30" s="24">
        <v>10</v>
      </c>
      <c r="B30" s="48">
        <f ca="1">IF($R$3=1,OFFSET(data7!C$7,$T30,0),IF($R$3=2,OFFSET(data8!C$7,$T30,0),OFFSET(data9!C$7,$T30,0)))</f>
        <v>21005</v>
      </c>
      <c r="C30" s="48" t="str">
        <f ca="1">IF($R$3=1,OFFSET(data7!D$7,$T30,0),IF($R$3=2,OFFSET(data8!D$7,$T30,0),OFFSET(data9!D$7,$T30,0)))</f>
        <v>0078536418</v>
      </c>
      <c r="D30" s="39" t="str">
        <f ca="1">IF($R$3=1,OFFSET(data7!E$7,$T30,0),IF($R$3=2,OFFSET(data8!E$7,$T30,0),OFFSET(data9!E$7,$T30,0)))</f>
        <v>JASMIN SALSABILA MAHDIYAH</v>
      </c>
      <c r="E30" s="43" t="str">
        <f ca="1">IF($R$3=1,OFFSET(data7!F$7,$T30,0),IF($R$3=2,OFFSET(data8!F$7,$T30,0),OFFSET(data9!F$7,$T30,0)))</f>
        <v>P</v>
      </c>
      <c r="F30" s="43"/>
      <c r="G30" s="43"/>
      <c r="H30" s="43"/>
      <c r="I30" s="43"/>
      <c r="J30" s="43"/>
      <c r="K30" s="43"/>
      <c r="L30" s="43"/>
      <c r="M30" s="43"/>
      <c r="N30" s="43"/>
      <c r="O30" s="44"/>
      <c r="T30" s="29">
        <f t="shared" ca="1" si="0"/>
        <v>290</v>
      </c>
      <c r="U30" t="str">
        <f t="shared" ca="1" si="1"/>
        <v>KELAS 9.8</v>
      </c>
      <c r="V30" s="16">
        <f t="shared" si="2"/>
        <v>24</v>
      </c>
      <c r="W30" t="s">
        <v>83</v>
      </c>
      <c r="Y30">
        <f t="shared" si="3"/>
        <v>281</v>
      </c>
      <c r="Z30" t="s">
        <v>150</v>
      </c>
    </row>
    <row r="31" spans="1:34" ht="21" customHeight="1">
      <c r="A31" s="24">
        <v>11</v>
      </c>
      <c r="B31" s="48">
        <f ca="1">IF($R$3=1,OFFSET(data7!C$7,$T31,0),IF($R$3=2,OFFSET(data8!C$7,$T31,0),OFFSET(data9!C$7,$T31,0)))</f>
        <v>20939</v>
      </c>
      <c r="C31" s="48" t="str">
        <f ca="1">IF($R$3=1,OFFSET(data7!D$7,$T31,0),IF($R$3=2,OFFSET(data8!D$7,$T31,0),OFFSET(data9!D$7,$T31,0)))</f>
        <v>0061241670</v>
      </c>
      <c r="D31" s="39" t="str">
        <f ca="1">IF($R$3=1,OFFSET(data7!E$7,$T31,0),IF($R$3=2,OFFSET(data8!E$7,$T31,0),OFFSET(data9!E$7,$T31,0)))</f>
        <v>Luthfi</v>
      </c>
      <c r="E31" s="43" t="str">
        <f ca="1">IF($R$3=1,OFFSET(data7!F$7,$T31,0),IF($R$3=2,OFFSET(data8!F$7,$T31,0),OFFSET(data9!F$7,$T31,0)))</f>
        <v>L</v>
      </c>
      <c r="F31" s="43"/>
      <c r="G31" s="43"/>
      <c r="H31" s="43"/>
      <c r="I31" s="43"/>
      <c r="J31" s="43"/>
      <c r="K31" s="43"/>
      <c r="L31" s="43"/>
      <c r="M31" s="43"/>
      <c r="N31" s="43"/>
      <c r="O31" s="44"/>
      <c r="T31" s="29">
        <f t="shared" ca="1" si="0"/>
        <v>291</v>
      </c>
      <c r="U31" s="35" t="s">
        <v>108</v>
      </c>
      <c r="V31" s="16"/>
      <c r="W31" t="s">
        <v>84</v>
      </c>
      <c r="Z31" t="s">
        <v>151</v>
      </c>
    </row>
    <row r="32" spans="1:34" ht="21" customHeight="1">
      <c r="A32" s="24">
        <v>12</v>
      </c>
      <c r="B32" s="48">
        <f ca="1">IF($R$3=1,OFFSET(data7!C$7,$T32,0),IF($R$3=2,OFFSET(data8!C$7,$T32,0),OFFSET(data9!C$7,$T32,0)))</f>
        <v>20867</v>
      </c>
      <c r="C32" s="48" t="str">
        <f ca="1">IF($R$3=1,OFFSET(data7!D$7,$T32,0),IF($R$3=2,OFFSET(data8!D$7,$T32,0),OFFSET(data9!D$7,$T32,0)))</f>
        <v>0075835175</v>
      </c>
      <c r="D32" s="39" t="str">
        <f ca="1">IF($R$3=1,OFFSET(data7!E$7,$T32,0),IF($R$3=2,OFFSET(data8!E$7,$T32,0),OFFSET(data9!E$7,$T32,0)))</f>
        <v>MOCHAMAD SUFFI ZEIN</v>
      </c>
      <c r="E32" s="43" t="str">
        <f ca="1">IF($R$3=1,OFFSET(data7!F$7,$T32,0),IF($R$3=2,OFFSET(data8!F$7,$T32,0),OFFSET(data9!F$7,$T32,0)))</f>
        <v>L</v>
      </c>
      <c r="F32" s="43"/>
      <c r="G32" s="43"/>
      <c r="H32" s="43"/>
      <c r="I32" s="43"/>
      <c r="J32" s="43"/>
      <c r="K32" s="43"/>
      <c r="L32" s="43"/>
      <c r="M32" s="43"/>
      <c r="N32" s="43"/>
      <c r="O32" s="44"/>
      <c r="T32" s="29">
        <f t="shared" ca="1" si="0"/>
        <v>292</v>
      </c>
      <c r="U32" t="s">
        <v>103</v>
      </c>
      <c r="V32" s="16"/>
      <c r="W32" t="s">
        <v>85</v>
      </c>
      <c r="Z32" t="s">
        <v>152</v>
      </c>
    </row>
    <row r="33" spans="1:26" ht="21" customHeight="1">
      <c r="A33" s="24">
        <v>13</v>
      </c>
      <c r="B33" s="48">
        <f ca="1">IF($R$3=1,OFFSET(data7!C$7,$T33,0),IF($R$3=2,OFFSET(data8!C$7,$T33,0),OFFSET(data9!C$7,$T33,0)))</f>
        <v>21047</v>
      </c>
      <c r="C33" s="48" t="str">
        <f ca="1">IF($R$3=1,OFFSET(data7!D$7,$T33,0),IF($R$3=2,OFFSET(data8!D$7,$T33,0),OFFSET(data9!D$7,$T33,0)))</f>
        <v>0074934130</v>
      </c>
      <c r="D33" s="39" t="str">
        <f ca="1">IF($R$3=1,OFFSET(data7!E$7,$T33,0),IF($R$3=2,OFFSET(data8!E$7,$T33,0),OFFSET(data9!E$7,$T33,0)))</f>
        <v>MUHAMAD FADIL ABDILAH</v>
      </c>
      <c r="E33" s="43" t="str">
        <f ca="1">IF($R$3=1,OFFSET(data7!F$7,$T33,0),IF($R$3=2,OFFSET(data8!F$7,$T33,0),OFFSET(data9!F$7,$T33,0)))</f>
        <v>L</v>
      </c>
      <c r="F33" s="43"/>
      <c r="G33" s="43"/>
      <c r="H33" s="43"/>
      <c r="I33" s="43"/>
      <c r="J33" s="43"/>
      <c r="K33" s="43"/>
      <c r="L33" s="43"/>
      <c r="M33" s="43"/>
      <c r="N33" s="43"/>
      <c r="O33" s="44"/>
      <c r="T33" s="29">
        <f t="shared" ca="1" si="0"/>
        <v>293</v>
      </c>
      <c r="U33" t="s">
        <v>104</v>
      </c>
      <c r="V33" s="16"/>
      <c r="W33" t="s">
        <v>86</v>
      </c>
      <c r="Z33" t="s">
        <v>153</v>
      </c>
    </row>
    <row r="34" spans="1:26" ht="21" customHeight="1">
      <c r="A34" s="24">
        <v>14</v>
      </c>
      <c r="B34" s="48">
        <f ca="1">IF($R$3=1,OFFSET(data7!C$7,$T34,0),IF($R$3=2,OFFSET(data8!C$7,$T34,0),OFFSET(data9!C$7,$T34,0)))</f>
        <v>21009</v>
      </c>
      <c r="C34" s="48" t="str">
        <f ca="1">IF($R$3=1,OFFSET(data7!D$7,$T34,0),IF($R$3=2,OFFSET(data8!D$7,$T34,0),OFFSET(data9!D$7,$T34,0)))</f>
        <v>0068083802</v>
      </c>
      <c r="D34" s="39" t="str">
        <f ca="1">IF($R$3=1,OFFSET(data7!E$7,$T34,0),IF($R$3=2,OFFSET(data8!E$7,$T34,0),OFFSET(data9!E$7,$T34,0)))</f>
        <v>MUHAMMAD AGAS PUTRA RAMADHAN</v>
      </c>
      <c r="E34" s="43" t="str">
        <f ca="1">IF($R$3=1,OFFSET(data7!F$7,$T34,0),IF($R$3=2,OFFSET(data8!F$7,$T34,0),OFFSET(data9!F$7,$T34,0)))</f>
        <v>L</v>
      </c>
      <c r="F34" s="43"/>
      <c r="G34" s="43"/>
      <c r="H34" s="43"/>
      <c r="I34" s="43"/>
      <c r="J34" s="43"/>
      <c r="K34" s="43"/>
      <c r="L34" s="43"/>
      <c r="M34" s="43"/>
      <c r="N34" s="43"/>
      <c r="O34" s="44"/>
      <c r="T34" s="29">
        <f t="shared" ca="1" si="0"/>
        <v>294</v>
      </c>
      <c r="V34" s="16"/>
      <c r="W34" t="s">
        <v>87</v>
      </c>
      <c r="Z34" t="s">
        <v>154</v>
      </c>
    </row>
    <row r="35" spans="1:26" ht="21" customHeight="1">
      <c r="A35" s="24">
        <v>15</v>
      </c>
      <c r="B35" s="48">
        <f ca="1">IF($R$3=1,OFFSET(data7!C$7,$T35,0),IF($R$3=2,OFFSET(data8!C$7,$T35,0),OFFSET(data9!C$7,$T35,0)))</f>
        <v>20977</v>
      </c>
      <c r="C35" s="48" t="str">
        <f ca="1">IF($R$3=1,OFFSET(data7!D$7,$T35,0),IF($R$3=2,OFFSET(data8!D$7,$T35,0),OFFSET(data9!D$7,$T35,0)))</f>
        <v>0067797117</v>
      </c>
      <c r="D35" s="39" t="str">
        <f ca="1">IF($R$3=1,OFFSET(data7!E$7,$T35,0),IF($R$3=2,OFFSET(data8!E$7,$T35,0),OFFSET(data9!E$7,$T35,0)))</f>
        <v>MUHAMMAD SYAFIKRI</v>
      </c>
      <c r="E35" s="43" t="str">
        <f ca="1">IF($R$3=1,OFFSET(data7!F$7,$T35,0),IF($R$3=2,OFFSET(data8!F$7,$T35,0),OFFSET(data9!F$7,$T35,0)))</f>
        <v>L</v>
      </c>
      <c r="F35" s="43"/>
      <c r="G35" s="43"/>
      <c r="H35" s="43"/>
      <c r="I35" s="43"/>
      <c r="J35" s="43"/>
      <c r="K35" s="43"/>
      <c r="L35" s="43"/>
      <c r="M35" s="43"/>
      <c r="N35" s="43"/>
      <c r="O35" s="44"/>
      <c r="T35" s="29">
        <f t="shared" ca="1" si="0"/>
        <v>295</v>
      </c>
      <c r="V35" s="16"/>
      <c r="W35" t="s">
        <v>88</v>
      </c>
      <c r="Z35" t="s">
        <v>155</v>
      </c>
    </row>
    <row r="36" spans="1:26" ht="21" customHeight="1">
      <c r="A36" s="24">
        <v>16</v>
      </c>
      <c r="B36" s="48">
        <f ca="1">IF($R$3=1,OFFSET(data7!C$7,$T36,0),IF($R$3=2,OFFSET(data8!C$7,$T36,0),OFFSET(data9!C$7,$T36,0)))</f>
        <v>20801</v>
      </c>
      <c r="C36" s="48" t="str">
        <f ca="1">IF($R$3=1,OFFSET(data7!D$7,$T36,0),IF($R$3=2,OFFSET(data8!D$7,$T36,0),OFFSET(data9!D$7,$T36,0)))</f>
        <v>0078637910</v>
      </c>
      <c r="D36" s="39" t="str">
        <f ca="1">IF($R$3=1,OFFSET(data7!E$7,$T36,0),IF($R$3=2,OFFSET(data8!E$7,$T36,0),OFFSET(data9!E$7,$T36,0)))</f>
        <v>MUHAMMAD SYAHID ASY SYAMIL</v>
      </c>
      <c r="E36" s="43" t="str">
        <f ca="1">IF($R$3=1,OFFSET(data7!F$7,$T36,0),IF($R$3=2,OFFSET(data8!F$7,$T36,0),OFFSET(data9!F$7,$T36,0)))</f>
        <v>L</v>
      </c>
      <c r="F36" s="43"/>
      <c r="G36" s="43"/>
      <c r="H36" s="43"/>
      <c r="I36" s="43"/>
      <c r="J36" s="43"/>
      <c r="K36" s="43"/>
      <c r="L36" s="43"/>
      <c r="M36" s="43"/>
      <c r="N36" s="43"/>
      <c r="O36" s="44"/>
      <c r="T36" s="29">
        <f t="shared" ca="1" si="0"/>
        <v>296</v>
      </c>
      <c r="V36" s="16"/>
      <c r="W36" t="s">
        <v>89</v>
      </c>
      <c r="Z36" t="s">
        <v>156</v>
      </c>
    </row>
    <row r="37" spans="1:26" ht="21" customHeight="1">
      <c r="A37" s="24">
        <v>17</v>
      </c>
      <c r="B37" s="48">
        <f ca="1">IF($R$3=1,OFFSET(data7!C$7,$T37,0),IF($R$3=2,OFFSET(data8!C$7,$T37,0),OFFSET(data9!C$7,$T37,0)))</f>
        <v>20948</v>
      </c>
      <c r="C37" s="48" t="str">
        <f ca="1">IF($R$3=1,OFFSET(data7!D$7,$T37,0),IF($R$3=2,OFFSET(data8!D$7,$T37,0),OFFSET(data9!D$7,$T37,0)))</f>
        <v>0074999347</v>
      </c>
      <c r="D37" s="39" t="str">
        <f ca="1">IF($R$3=1,OFFSET(data7!E$7,$T37,0),IF($R$3=2,OFFSET(data8!E$7,$T37,0),OFFSET(data9!E$7,$T37,0)))</f>
        <v>MUHAMMAD ZIDANE</v>
      </c>
      <c r="E37" s="43" t="str">
        <f ca="1">IF($R$3=1,OFFSET(data7!F$7,$T37,0),IF($R$3=2,OFFSET(data8!F$7,$T37,0),OFFSET(data9!F$7,$T37,0)))</f>
        <v>L</v>
      </c>
      <c r="F37" s="43"/>
      <c r="G37" s="43"/>
      <c r="H37" s="43"/>
      <c r="I37" s="43"/>
      <c r="J37" s="43"/>
      <c r="K37" s="43"/>
      <c r="L37" s="43"/>
      <c r="M37" s="43"/>
      <c r="N37" s="43"/>
      <c r="O37" s="44"/>
      <c r="T37" s="29">
        <f t="shared" ca="1" si="0"/>
        <v>297</v>
      </c>
      <c r="V37" s="16"/>
      <c r="W37" t="s">
        <v>90</v>
      </c>
      <c r="Z37" t="s">
        <v>157</v>
      </c>
    </row>
    <row r="38" spans="1:26" ht="21" customHeight="1">
      <c r="A38" s="24">
        <v>18</v>
      </c>
      <c r="B38" s="48">
        <f ca="1">IF($R$3=1,OFFSET(data7!C$7,$T38,0),IF($R$3=2,OFFSET(data8!C$7,$T38,0),OFFSET(data9!C$7,$T38,0)))</f>
        <v>21050</v>
      </c>
      <c r="C38" s="48" t="str">
        <f ca="1">IF($R$3=1,OFFSET(data7!D$7,$T38,0),IF($R$3=2,OFFSET(data8!D$7,$T38,0),OFFSET(data9!D$7,$T38,0)))</f>
        <v>0064761290</v>
      </c>
      <c r="D38" s="39" t="str">
        <f ca="1">IF($R$3=1,OFFSET(data7!E$7,$T38,0),IF($R$3=2,OFFSET(data8!E$7,$T38,0),OFFSET(data9!E$7,$T38,0)))</f>
        <v>MUTIA KHAIRANI</v>
      </c>
      <c r="E38" s="43" t="str">
        <f ca="1">IF($R$3=1,OFFSET(data7!F$7,$T38,0),IF($R$3=2,OFFSET(data8!F$7,$T38,0),OFFSET(data9!F$7,$T38,0)))</f>
        <v>P</v>
      </c>
      <c r="F38" s="43"/>
      <c r="G38" s="43"/>
      <c r="H38" s="43"/>
      <c r="I38" s="43"/>
      <c r="J38" s="43"/>
      <c r="K38" s="43"/>
      <c r="L38" s="43"/>
      <c r="M38" s="43"/>
      <c r="N38" s="43"/>
      <c r="O38" s="44"/>
      <c r="T38" s="29">
        <f t="shared" ca="1" si="0"/>
        <v>298</v>
      </c>
      <c r="V38" s="16"/>
      <c r="W38" t="s">
        <v>91</v>
      </c>
      <c r="Z38" t="s">
        <v>158</v>
      </c>
    </row>
    <row r="39" spans="1:26" ht="21" customHeight="1">
      <c r="A39" s="24">
        <v>19</v>
      </c>
      <c r="B39" s="48">
        <f ca="1">IF($R$3=1,OFFSET(data7!C$7,$T39,0),IF($R$3=2,OFFSET(data8!C$7,$T39,0),OFFSET(data9!C$7,$T39,0)))</f>
        <v>20978</v>
      </c>
      <c r="C39" s="48" t="str">
        <f ca="1">IF($R$3=1,OFFSET(data7!D$7,$T39,0),IF($R$3=2,OFFSET(data8!D$7,$T39,0),OFFSET(data9!D$7,$T39,0)))</f>
        <v>0066407854</v>
      </c>
      <c r="D39" s="39" t="str">
        <f ca="1">IF($R$3=1,OFFSET(data7!E$7,$T39,0),IF($R$3=2,OFFSET(data8!E$7,$T39,0),OFFSET(data9!E$7,$T39,0)))</f>
        <v>MUTIARA RAMADHANI</v>
      </c>
      <c r="E39" s="43" t="str">
        <f ca="1">IF($R$3=1,OFFSET(data7!F$7,$T39,0),IF($R$3=2,OFFSET(data8!F$7,$T39,0),OFFSET(data9!F$7,$T39,0)))</f>
        <v>P</v>
      </c>
      <c r="F39" s="43"/>
      <c r="G39" s="43"/>
      <c r="H39" s="43"/>
      <c r="I39" s="43"/>
      <c r="J39" s="43"/>
      <c r="K39" s="43"/>
      <c r="L39" s="43"/>
      <c r="M39" s="43"/>
      <c r="N39" s="43"/>
      <c r="O39" s="44"/>
      <c r="T39" s="29">
        <f t="shared" ca="1" si="0"/>
        <v>299</v>
      </c>
      <c r="V39" s="16"/>
      <c r="W39" t="s">
        <v>92</v>
      </c>
      <c r="Z39" t="s">
        <v>159</v>
      </c>
    </row>
    <row r="40" spans="1:26" ht="21" customHeight="1">
      <c r="A40" s="24">
        <v>20</v>
      </c>
      <c r="B40" s="48">
        <f ca="1">IF($R$3=1,OFFSET(data7!C$7,$T40,0),IF($R$3=2,OFFSET(data8!C$7,$T40,0),OFFSET(data9!C$7,$T40,0)))</f>
        <v>21074</v>
      </c>
      <c r="C40" s="48" t="str">
        <f ca="1">IF($R$3=1,OFFSET(data7!D$7,$T40,0),IF($R$3=2,OFFSET(data8!D$7,$T40,0),OFFSET(data9!D$7,$T40,0)))</f>
        <v>0078126380</v>
      </c>
      <c r="D40" s="39" t="str">
        <f ca="1">IF($R$3=1,OFFSET(data7!E$7,$T40,0),IF($R$3=2,OFFSET(data8!E$7,$T40,0),OFFSET(data9!E$7,$T40,0)))</f>
        <v>NAILA SYAKIRAH</v>
      </c>
      <c r="E40" s="43" t="str">
        <f ca="1">IF($R$3=1,OFFSET(data7!F$7,$T40,0),IF($R$3=2,OFFSET(data8!F$7,$T40,0),OFFSET(data9!F$7,$T40,0)))</f>
        <v>P</v>
      </c>
      <c r="F40" s="43"/>
      <c r="G40" s="43"/>
      <c r="H40" s="43"/>
      <c r="I40" s="43"/>
      <c r="J40" s="43"/>
      <c r="K40" s="43"/>
      <c r="L40" s="43"/>
      <c r="M40" s="43"/>
      <c r="N40" s="43"/>
      <c r="O40" s="44"/>
      <c r="T40" s="29">
        <f t="shared" ca="1" si="0"/>
        <v>300</v>
      </c>
      <c r="V40" s="16"/>
      <c r="W40" t="s">
        <v>93</v>
      </c>
      <c r="Z40" t="s">
        <v>160</v>
      </c>
    </row>
    <row r="41" spans="1:26" ht="21" customHeight="1">
      <c r="A41" s="24">
        <v>21</v>
      </c>
      <c r="B41" s="48">
        <f ca="1">IF($R$3=1,OFFSET(data7!C$7,$T41,0),IF($R$3=2,OFFSET(data8!C$7,$T41,0),OFFSET(data9!C$7,$T41,0)))</f>
        <v>21013</v>
      </c>
      <c r="C41" s="48" t="str">
        <f ca="1">IF($R$3=1,OFFSET(data7!D$7,$T41,0),IF($R$3=2,OFFSET(data8!D$7,$T41,0),OFFSET(data9!D$7,$T41,0)))</f>
        <v>0062604992</v>
      </c>
      <c r="D41" s="39" t="str">
        <f ca="1">IF($R$3=1,OFFSET(data7!E$7,$T41,0),IF($R$3=2,OFFSET(data8!E$7,$T41,0),OFFSET(data9!E$7,$T41,0)))</f>
        <v>NAYLA AWWALIA PUTRI</v>
      </c>
      <c r="E41" s="43" t="str">
        <f ca="1">IF($R$3=1,OFFSET(data7!F$7,$T41,0),IF($R$3=2,OFFSET(data8!F$7,$T41,0),OFFSET(data9!F$7,$T41,0)))</f>
        <v>P</v>
      </c>
      <c r="F41" s="43"/>
      <c r="G41" s="43"/>
      <c r="H41" s="43"/>
      <c r="I41" s="43"/>
      <c r="J41" s="43"/>
      <c r="K41" s="43"/>
      <c r="L41" s="43"/>
      <c r="M41" s="43"/>
      <c r="N41" s="43"/>
      <c r="O41" s="44"/>
      <c r="T41" s="29">
        <f t="shared" ca="1" si="0"/>
        <v>301</v>
      </c>
      <c r="V41" s="16"/>
      <c r="W41" t="s">
        <v>94</v>
      </c>
      <c r="Z41" t="s">
        <v>161</v>
      </c>
    </row>
    <row r="42" spans="1:26" ht="21" customHeight="1">
      <c r="A42" s="24">
        <v>22</v>
      </c>
      <c r="B42" s="48">
        <f ca="1">IF($R$3=1,OFFSET(data7!C$7,$T42,0),IF($R$3=2,OFFSET(data8!C$7,$T42,0),OFFSET(data9!C$7,$T42,0)))</f>
        <v>20980</v>
      </c>
      <c r="C42" s="48" t="str">
        <f ca="1">IF($R$3=1,OFFSET(data7!D$7,$T42,0),IF($R$3=2,OFFSET(data8!D$7,$T42,0),OFFSET(data9!D$7,$T42,0)))</f>
        <v>0075791571</v>
      </c>
      <c r="D42" s="39" t="str">
        <f ca="1">IF($R$3=1,OFFSET(data7!E$7,$T42,0),IF($R$3=2,OFFSET(data8!E$7,$T42,0),OFFSET(data9!E$7,$T42,0)))</f>
        <v>NAZLA DONA RASHELL</v>
      </c>
      <c r="E42" s="43" t="str">
        <f ca="1">IF($R$3=1,OFFSET(data7!F$7,$T42,0),IF($R$3=2,OFFSET(data8!F$7,$T42,0),OFFSET(data9!F$7,$T42,0)))</f>
        <v>P</v>
      </c>
      <c r="F42" s="43"/>
      <c r="G42" s="43"/>
      <c r="H42" s="43"/>
      <c r="I42" s="43"/>
      <c r="J42" s="43"/>
      <c r="K42" s="43"/>
      <c r="L42" s="43"/>
      <c r="M42" s="43"/>
      <c r="N42" s="43"/>
      <c r="O42" s="44"/>
      <c r="T42" s="29">
        <f t="shared" ca="1" si="0"/>
        <v>302</v>
      </c>
      <c r="V42" s="16"/>
      <c r="W42" t="s">
        <v>95</v>
      </c>
      <c r="Z42" t="s">
        <v>162</v>
      </c>
    </row>
    <row r="43" spans="1:26" ht="21" customHeight="1">
      <c r="A43" s="24">
        <v>23</v>
      </c>
      <c r="B43" s="48">
        <f ca="1">IF($R$3=1,OFFSET(data7!C$7,$T43,0),IF($R$3=2,OFFSET(data8!C$7,$T43,0),OFFSET(data9!C$7,$T43,0)))</f>
        <v>20952</v>
      </c>
      <c r="C43" s="48" t="str">
        <f ca="1">IF($R$3=1,OFFSET(data7!D$7,$T43,0),IF($R$3=2,OFFSET(data8!D$7,$T43,0),OFFSET(data9!D$7,$T43,0)))</f>
        <v>0062647178</v>
      </c>
      <c r="D43" s="39" t="str">
        <f ca="1">IF($R$3=1,OFFSET(data7!E$7,$T43,0),IF($R$3=2,OFFSET(data8!E$7,$T43,0),OFFSET(data9!E$7,$T43,0)))</f>
        <v>NOPIYANTI SAPITRI</v>
      </c>
      <c r="E43" s="43" t="str">
        <f ca="1">IF($R$3=1,OFFSET(data7!F$7,$T43,0),IF($R$3=2,OFFSET(data8!F$7,$T43,0),OFFSET(data9!F$7,$T43,0)))</f>
        <v>P</v>
      </c>
      <c r="F43" s="43"/>
      <c r="G43" s="43"/>
      <c r="H43" s="43"/>
      <c r="I43" s="43"/>
      <c r="J43" s="43"/>
      <c r="K43" s="43"/>
      <c r="L43" s="43"/>
      <c r="M43" s="43"/>
      <c r="N43" s="43"/>
      <c r="O43" s="44"/>
      <c r="T43" s="29">
        <f t="shared" ca="1" si="0"/>
        <v>303</v>
      </c>
      <c r="V43" s="16"/>
      <c r="W43" t="s">
        <v>96</v>
      </c>
      <c r="Z43" t="s">
        <v>163</v>
      </c>
    </row>
    <row r="44" spans="1:26" ht="21" customHeight="1">
      <c r="A44" s="24">
        <v>24</v>
      </c>
      <c r="B44" s="48">
        <f ca="1">IF($R$3=1,OFFSET(data7!C$7,$T44,0),IF($R$3=2,OFFSET(data8!C$7,$T44,0),OFFSET(data9!C$7,$T44,0)))</f>
        <v>20807</v>
      </c>
      <c r="C44" s="48" t="str">
        <f ca="1">IF($R$3=1,OFFSET(data7!D$7,$T44,0),IF($R$3=2,OFFSET(data8!D$7,$T44,0),OFFSET(data9!D$7,$T44,0)))</f>
        <v>0077136721</v>
      </c>
      <c r="D44" s="39" t="str">
        <f ca="1">IF($R$3=1,OFFSET(data7!E$7,$T44,0),IF($R$3=2,OFFSET(data8!E$7,$T44,0),OFFSET(data9!E$7,$T44,0)))</f>
        <v>OLIVIANA PUTRI</v>
      </c>
      <c r="E44" s="43" t="str">
        <f ca="1">IF($R$3=1,OFFSET(data7!F$7,$T44,0),IF($R$3=2,OFFSET(data8!F$7,$T44,0),OFFSET(data9!F$7,$T44,0)))</f>
        <v>P</v>
      </c>
      <c r="F44" s="43"/>
      <c r="G44" s="43"/>
      <c r="H44" s="43"/>
      <c r="I44" s="43"/>
      <c r="J44" s="43"/>
      <c r="K44" s="43"/>
      <c r="L44" s="43"/>
      <c r="M44" s="43"/>
      <c r="N44" s="43"/>
      <c r="O44" s="44"/>
      <c r="T44" s="29">
        <f t="shared" ca="1" si="0"/>
        <v>304</v>
      </c>
      <c r="V44" s="16"/>
      <c r="W44" t="s">
        <v>97</v>
      </c>
      <c r="Z44" t="s">
        <v>164</v>
      </c>
    </row>
    <row r="45" spans="1:26" ht="21" customHeight="1">
      <c r="A45" s="24">
        <v>25</v>
      </c>
      <c r="B45" s="48">
        <f ca="1">IF($R$3=1,OFFSET(data7!C$7,$T45,0),IF($R$3=2,OFFSET(data8!C$7,$T45,0),OFFSET(data9!C$7,$T45,0)))</f>
        <v>20848</v>
      </c>
      <c r="C45" s="48" t="str">
        <f ca="1">IF($R$3=1,OFFSET(data7!D$7,$T45,0),IF($R$3=2,OFFSET(data8!D$7,$T45,0),OFFSET(data9!D$7,$T45,0)))</f>
        <v>0065939100</v>
      </c>
      <c r="D45" s="39" t="str">
        <f ca="1">IF($R$3=1,OFFSET(data7!E$7,$T45,0),IF($R$3=2,OFFSET(data8!E$7,$T45,0),OFFSET(data9!E$7,$T45,0)))</f>
        <v>RAHMAWATI</v>
      </c>
      <c r="E45" s="43" t="str">
        <f ca="1">IF($R$3=1,OFFSET(data7!F$7,$T45,0),IF($R$3=2,OFFSET(data8!F$7,$T45,0),OFFSET(data9!F$7,$T45,0)))</f>
        <v>P</v>
      </c>
      <c r="F45" s="43"/>
      <c r="G45" s="43"/>
      <c r="H45" s="43"/>
      <c r="I45" s="43"/>
      <c r="J45" s="43"/>
      <c r="K45" s="43"/>
      <c r="L45" s="43"/>
      <c r="M45" s="43"/>
      <c r="N45" s="43"/>
      <c r="O45" s="44"/>
      <c r="T45" s="29">
        <f t="shared" ca="1" si="0"/>
        <v>305</v>
      </c>
      <c r="V45" s="16"/>
      <c r="W45" t="s">
        <v>98</v>
      </c>
      <c r="Z45" t="s">
        <v>165</v>
      </c>
    </row>
    <row r="46" spans="1:26" ht="21" customHeight="1">
      <c r="A46" s="24">
        <v>26</v>
      </c>
      <c r="B46" s="48">
        <f ca="1">IF($R$3=1,OFFSET(data7!C$7,$T46,0),IF($R$3=2,OFFSET(data8!C$7,$T46,0),OFFSET(data9!C$7,$T46,0)))</f>
        <v>20955</v>
      </c>
      <c r="C46" s="48" t="str">
        <f ca="1">IF($R$3=1,OFFSET(data7!D$7,$T46,0),IF($R$3=2,OFFSET(data8!D$7,$T46,0),OFFSET(data9!D$7,$T46,0)))</f>
        <v>0067079493</v>
      </c>
      <c r="D46" s="39" t="str">
        <f ca="1">IF($R$3=1,OFFSET(data7!E$7,$T46,0),IF($R$3=2,OFFSET(data8!E$7,$T46,0),OFFSET(data9!E$7,$T46,0)))</f>
        <v>RAYHAN PRATAMA</v>
      </c>
      <c r="E46" s="43" t="str">
        <f ca="1">IF($R$3=1,OFFSET(data7!F$7,$T46,0),IF($R$3=2,OFFSET(data8!F$7,$T46,0),OFFSET(data9!F$7,$T46,0)))</f>
        <v>L</v>
      </c>
      <c r="F46" s="43"/>
      <c r="G46" s="43"/>
      <c r="H46" s="43"/>
      <c r="I46" s="43"/>
      <c r="J46" s="43"/>
      <c r="K46" s="43"/>
      <c r="L46" s="43"/>
      <c r="M46" s="43"/>
      <c r="N46" s="43"/>
      <c r="O46" s="44"/>
      <c r="T46" s="29">
        <f t="shared" ca="1" si="0"/>
        <v>306</v>
      </c>
      <c r="V46" s="16"/>
      <c r="W46" t="s">
        <v>99</v>
      </c>
      <c r="Z46" t="s">
        <v>166</v>
      </c>
    </row>
    <row r="47" spans="1:26" ht="21" customHeight="1">
      <c r="A47" s="24">
        <v>27</v>
      </c>
      <c r="B47" s="48">
        <f ca="1">IF($R$3=1,OFFSET(data7!C$7,$T47,0),IF($R$3=2,OFFSET(data8!C$7,$T47,0),OFFSET(data9!C$7,$T47,0)))</f>
        <v>20813</v>
      </c>
      <c r="C47" s="48" t="str">
        <f ca="1">IF($R$3=1,OFFSET(data7!D$7,$T47,0),IF($R$3=2,OFFSET(data8!D$7,$T47,0),OFFSET(data9!D$7,$T47,0)))</f>
        <v>0074220028</v>
      </c>
      <c r="D47" s="39" t="str">
        <f ca="1">IF($R$3=1,OFFSET(data7!E$7,$T47,0),IF($R$3=2,OFFSET(data8!E$7,$T47,0),OFFSET(data9!E$7,$T47,0)))</f>
        <v>RENATA VERISKA DWI FEBRIANA</v>
      </c>
      <c r="E47" s="43" t="str">
        <f ca="1">IF($R$3=1,OFFSET(data7!F$7,$T47,0),IF($R$3=2,OFFSET(data8!F$7,$T47,0),OFFSET(data9!F$7,$T47,0)))</f>
        <v>P</v>
      </c>
      <c r="F47" s="43"/>
      <c r="G47" s="43"/>
      <c r="H47" s="43"/>
      <c r="I47" s="43"/>
      <c r="J47" s="43"/>
      <c r="K47" s="43"/>
      <c r="L47" s="43"/>
      <c r="M47" s="43"/>
      <c r="N47" s="43"/>
      <c r="O47" s="44"/>
      <c r="T47" s="29">
        <f t="shared" ca="1" si="0"/>
        <v>307</v>
      </c>
    </row>
    <row r="48" spans="1:26" ht="21" customHeight="1">
      <c r="A48" s="24">
        <v>28</v>
      </c>
      <c r="B48" s="48">
        <f ca="1">IF($R$3=1,OFFSET(data7!C$7,$T48,0),IF($R$3=2,OFFSET(data8!C$7,$T48,0),OFFSET(data9!C$7,$T48,0)))</f>
        <v>20814</v>
      </c>
      <c r="C48" s="48" t="str">
        <f ca="1">IF($R$3=1,OFFSET(data7!D$7,$T48,0),IF($R$3=2,OFFSET(data8!D$7,$T48,0),OFFSET(data9!D$7,$T48,0)))</f>
        <v>0074975499</v>
      </c>
      <c r="D48" s="39" t="str">
        <f ca="1">IF($R$3=1,OFFSET(data7!E$7,$T48,0),IF($R$3=2,OFFSET(data8!E$7,$T48,0),OFFSET(data9!E$7,$T48,0)))</f>
        <v>RIANA CAHYANINGRUM</v>
      </c>
      <c r="E48" s="43" t="str">
        <f ca="1">IF($R$3=1,OFFSET(data7!F$7,$T48,0),IF($R$3=2,OFFSET(data8!F$7,$T48,0),OFFSET(data9!F$7,$T48,0)))</f>
        <v>P</v>
      </c>
      <c r="F48" s="43"/>
      <c r="G48" s="43"/>
      <c r="H48" s="43"/>
      <c r="I48" s="43"/>
      <c r="J48" s="43"/>
      <c r="K48" s="43"/>
      <c r="L48" s="43"/>
      <c r="M48" s="43"/>
      <c r="N48" s="43"/>
      <c r="O48" s="44"/>
      <c r="T48" s="29">
        <f t="shared" ca="1" si="0"/>
        <v>308</v>
      </c>
    </row>
    <row r="49" spans="1:20" ht="21" customHeight="1">
      <c r="A49" s="24">
        <v>29</v>
      </c>
      <c r="B49" s="48">
        <f ca="1">IF($R$3=1,OFFSET(data7!C$7,$T49,0),IF($R$3=2,OFFSET(data8!C$7,$T49,0),OFFSET(data9!C$7,$T49,0)))</f>
        <v>20916</v>
      </c>
      <c r="C49" s="48" t="str">
        <f ca="1">IF($R$3=1,OFFSET(data7!D$7,$T49,0),IF($R$3=2,OFFSET(data8!D$7,$T49,0),OFFSET(data9!D$7,$T49,0)))</f>
        <v>0071987891</v>
      </c>
      <c r="D49" s="39" t="str">
        <f ca="1">IF($R$3=1,OFFSET(data7!E$7,$T49,0),IF($R$3=2,OFFSET(data8!E$7,$T49,0),OFFSET(data9!E$7,$T49,0)))</f>
        <v>RIZKA ADILLA</v>
      </c>
      <c r="E49" s="43" t="str">
        <f ca="1">IF($R$3=1,OFFSET(data7!F$7,$T49,0),IF($R$3=2,OFFSET(data8!F$7,$T49,0),OFFSET(data9!F$7,$T49,0)))</f>
        <v>P</v>
      </c>
      <c r="F49" s="43"/>
      <c r="G49" s="43"/>
      <c r="H49" s="43"/>
      <c r="I49" s="43"/>
      <c r="J49" s="43"/>
      <c r="K49" s="43"/>
      <c r="L49" s="43"/>
      <c r="M49" s="43"/>
      <c r="N49" s="43"/>
      <c r="O49" s="44"/>
      <c r="T49" s="29">
        <f t="shared" ca="1" si="0"/>
        <v>309</v>
      </c>
    </row>
    <row r="50" spans="1:20" ht="21" customHeight="1">
      <c r="A50" s="24">
        <v>30</v>
      </c>
      <c r="B50" s="48">
        <f ca="1">IF($R$3=1,OFFSET(data7!C$7,$T50,0),IF($R$3=2,OFFSET(data8!C$7,$T50,0),OFFSET(data9!C$7,$T50,0)))</f>
        <v>20917</v>
      </c>
      <c r="C50" s="48" t="str">
        <f ca="1">IF($R$3=1,OFFSET(data7!D$7,$T50,0),IF($R$3=2,OFFSET(data8!D$7,$T50,0),OFFSET(data9!D$7,$T50,0)))</f>
        <v>0063983185</v>
      </c>
      <c r="D50" s="39" t="str">
        <f ca="1">IF($R$3=1,OFFSET(data7!E$7,$T50,0),IF($R$3=2,OFFSET(data8!E$7,$T50,0),OFFSET(data9!E$7,$T50,0)))</f>
        <v>RIZKA VIOLA HERMAN</v>
      </c>
      <c r="E50" s="43" t="str">
        <f ca="1">IF($R$3=1,OFFSET(data7!F$7,$T50,0),IF($R$3=2,OFFSET(data8!F$7,$T50,0),OFFSET(data9!F$7,$T50,0)))</f>
        <v>P</v>
      </c>
      <c r="F50" s="43"/>
      <c r="G50" s="43"/>
      <c r="H50" s="43"/>
      <c r="I50" s="43"/>
      <c r="J50" s="43"/>
      <c r="K50" s="43"/>
      <c r="L50" s="43"/>
      <c r="M50" s="43"/>
      <c r="N50" s="43"/>
      <c r="O50" s="44"/>
      <c r="T50" s="29">
        <f t="shared" ca="1" si="0"/>
        <v>310</v>
      </c>
    </row>
    <row r="51" spans="1:20" ht="21" customHeight="1">
      <c r="A51" s="24">
        <v>31</v>
      </c>
      <c r="B51" s="48">
        <f ca="1">IF($R$3=1,OFFSET(data7!C$7,$T51,0),IF($R$3=2,OFFSET(data8!C$7,$T51,0),OFFSET(data9!C$7,$T51,0)))</f>
        <v>20987</v>
      </c>
      <c r="C51" s="48" t="str">
        <f ca="1">IF($R$3=1,OFFSET(data7!D$7,$T51,0),IF($R$3=2,OFFSET(data8!D$7,$T51,0),OFFSET(data9!D$7,$T51,0)))</f>
        <v>0066358740</v>
      </c>
      <c r="D51" s="39" t="str">
        <f ca="1">IF($R$3=1,OFFSET(data7!E$7,$T51,0),IF($R$3=2,OFFSET(data8!E$7,$T51,0),OFFSET(data9!E$7,$T51,0)))</f>
        <v>RYAN RAFI AHMAD</v>
      </c>
      <c r="E51" s="43" t="str">
        <f ca="1">IF($R$3=1,OFFSET(data7!F$7,$T51,0),IF($R$3=2,OFFSET(data8!F$7,$T51,0),OFFSET(data9!F$7,$T51,0)))</f>
        <v>L</v>
      </c>
      <c r="F51" s="43"/>
      <c r="G51" s="43"/>
      <c r="H51" s="43"/>
      <c r="I51" s="43"/>
      <c r="J51" s="43"/>
      <c r="K51" s="43"/>
      <c r="L51" s="43"/>
      <c r="M51" s="43"/>
      <c r="N51" s="43"/>
      <c r="O51" s="44"/>
      <c r="T51" s="29">
        <f t="shared" ca="1" si="0"/>
        <v>311</v>
      </c>
    </row>
    <row r="52" spans="1:20" ht="21" customHeight="1">
      <c r="A52" s="24">
        <v>32</v>
      </c>
      <c r="B52" s="48">
        <f ca="1">IF($R$3=1,OFFSET(data7!C$7,$T52,0),IF($R$3=2,OFFSET(data8!C$7,$T52,0),OFFSET(data9!C$7,$T52,0)))</f>
        <v>20988</v>
      </c>
      <c r="C52" s="48" t="str">
        <f ca="1">IF($R$3=1,OFFSET(data7!D$7,$T52,0),IF($R$3=2,OFFSET(data8!D$7,$T52,0),OFFSET(data9!D$7,$T52,0)))</f>
        <v>0079566274</v>
      </c>
      <c r="D52" s="39" t="str">
        <f ca="1">IF($R$3=1,OFFSET(data7!E$7,$T52,0),IF($R$3=2,OFFSET(data8!E$7,$T52,0),OFFSET(data9!E$7,$T52,0)))</f>
        <v>SARAH YUSRRIYYAH PUTRI</v>
      </c>
      <c r="E52" s="43" t="str">
        <f ca="1">IF($R$3=1,OFFSET(data7!F$7,$T52,0),IF($R$3=2,OFFSET(data8!F$7,$T52,0),OFFSET(data9!F$7,$T52,0)))</f>
        <v>P</v>
      </c>
      <c r="F52" s="43"/>
      <c r="G52" s="43"/>
      <c r="H52" s="43"/>
      <c r="I52" s="43"/>
      <c r="J52" s="43"/>
      <c r="K52" s="43"/>
      <c r="L52" s="43"/>
      <c r="M52" s="43"/>
      <c r="N52" s="43"/>
      <c r="O52" s="44"/>
      <c r="T52" s="29">
        <f t="shared" ca="1" si="0"/>
        <v>312</v>
      </c>
    </row>
    <row r="53" spans="1:20" ht="21" customHeight="1">
      <c r="A53" s="24">
        <v>33</v>
      </c>
      <c r="B53" s="48">
        <f ca="1">IF($R$3=1,OFFSET(data7!C$7,$T53,0),IF($R$3=2,OFFSET(data8!C$7,$T53,0),OFFSET(data9!C$7,$T53,0)))</f>
        <v>21022</v>
      </c>
      <c r="C53" s="48" t="str">
        <f ca="1">IF($R$3=1,OFFSET(data7!D$7,$T53,0),IF($R$3=2,OFFSET(data8!D$7,$T53,0),OFFSET(data9!D$7,$T53,0)))</f>
        <v>0066614785</v>
      </c>
      <c r="D53" s="39" t="str">
        <f ca="1">IF($R$3=1,OFFSET(data7!E$7,$T53,0),IF($R$3=2,OFFSET(data8!E$7,$T53,0),OFFSET(data9!E$7,$T53,0)))</f>
        <v>Sella Ayu Fauziah</v>
      </c>
      <c r="E53" s="43" t="str">
        <f ca="1">IF($R$3=1,OFFSET(data7!F$7,$T53,0),IF($R$3=2,OFFSET(data8!F$7,$T53,0),OFFSET(data9!F$7,$T53,0)))</f>
        <v>P</v>
      </c>
      <c r="F53" s="43"/>
      <c r="G53" s="43"/>
      <c r="H53" s="43"/>
      <c r="I53" s="43"/>
      <c r="J53" s="43"/>
      <c r="K53" s="43"/>
      <c r="L53" s="43"/>
      <c r="M53" s="43"/>
      <c r="N53" s="43"/>
      <c r="O53" s="44"/>
      <c r="T53" s="29">
        <f t="shared" ca="1" si="0"/>
        <v>313</v>
      </c>
    </row>
    <row r="54" spans="1:20" ht="21" customHeight="1">
      <c r="A54" s="24">
        <v>34</v>
      </c>
      <c r="B54" s="48">
        <f ca="1">IF($R$3=1,OFFSET(data7!C$7,$T54,0),IF($R$3=2,OFFSET(data8!C$7,$T54,0),OFFSET(data9!C$7,$T54,0)))</f>
        <v>21027</v>
      </c>
      <c r="C54" s="48" t="str">
        <f ca="1">IF($R$3=1,OFFSET(data7!D$7,$T54,0),IF($R$3=2,OFFSET(data8!D$7,$T54,0),OFFSET(data9!D$7,$T54,0)))</f>
        <v>0063056627</v>
      </c>
      <c r="D54" s="39" t="str">
        <f ca="1">IF($R$3=1,OFFSET(data7!E$7,$T54,0),IF($R$3=2,OFFSET(data8!E$7,$T54,0),OFFSET(data9!E$7,$T54,0)))</f>
        <v>SITI FAUZIAH ZAHRA</v>
      </c>
      <c r="E54" s="43" t="str">
        <f ca="1">IF($R$3=1,OFFSET(data7!F$7,$T54,0),IF($R$3=2,OFFSET(data8!F$7,$T54,0),OFFSET(data9!F$7,$T54,0)))</f>
        <v>P</v>
      </c>
      <c r="F54" s="43"/>
      <c r="G54" s="43"/>
      <c r="H54" s="43"/>
      <c r="I54" s="43"/>
      <c r="J54" s="43"/>
      <c r="K54" s="43"/>
      <c r="L54" s="43"/>
      <c r="M54" s="43"/>
      <c r="N54" s="43"/>
      <c r="O54" s="44"/>
      <c r="T54" s="29">
        <f t="shared" ca="1" si="0"/>
        <v>314</v>
      </c>
    </row>
    <row r="55" spans="1:20" ht="21" customHeight="1">
      <c r="A55" s="24">
        <v>35</v>
      </c>
      <c r="B55" s="48">
        <f ca="1">IF($R$3=1,OFFSET(data7!C$7,$T55,0),IF($R$3=2,OFFSET(data8!C$7,$T55,0),OFFSET(data9!C$7,$T55,0)))</f>
        <v>20851</v>
      </c>
      <c r="C55" s="48" t="str">
        <f ca="1">IF($R$3=1,OFFSET(data7!D$7,$T55,0),IF($R$3=2,OFFSET(data8!D$7,$T55,0),OFFSET(data9!D$7,$T55,0)))</f>
        <v>0062133828</v>
      </c>
      <c r="D55" s="39" t="str">
        <f ca="1">IF($R$3=1,OFFSET(data7!E$7,$T55,0),IF($R$3=2,OFFSET(data8!E$7,$T55,0),OFFSET(data9!E$7,$T55,0)))</f>
        <v>ZASKHIA ARDESNITA</v>
      </c>
      <c r="E55" s="43" t="str">
        <f ca="1">IF($R$3=1,OFFSET(data7!F$7,$T55,0),IF($R$3=2,OFFSET(data8!F$7,$T55,0),OFFSET(data9!F$7,$T55,0)))</f>
        <v>P</v>
      </c>
      <c r="F55" s="43"/>
      <c r="G55" s="43"/>
      <c r="H55" s="43"/>
      <c r="I55" s="43"/>
      <c r="J55" s="43"/>
      <c r="K55" s="43"/>
      <c r="L55" s="43"/>
      <c r="M55" s="43"/>
      <c r="N55" s="43"/>
      <c r="O55" s="44"/>
      <c r="T55" s="29">
        <f t="shared" ca="1" si="0"/>
        <v>315</v>
      </c>
    </row>
    <row r="56" spans="1:20" ht="21" customHeight="1">
      <c r="A56" s="24">
        <v>36</v>
      </c>
      <c r="B56" s="48">
        <f ca="1">IF($R$3=1,OFFSET(data7!C$7,$T56,0),IF($R$3=2,OFFSET(data8!C$7,$T56,0),OFFSET(data9!C$7,$T56,0)))</f>
        <v>0</v>
      </c>
      <c r="C56" s="48">
        <f ca="1">IF($R$3=1,OFFSET(data7!D$7,$T56,0),IF($R$3=2,OFFSET(data8!D$7,$T56,0),OFFSET(data9!D$7,$T56,0)))</f>
        <v>0</v>
      </c>
      <c r="D56" s="39">
        <f ca="1">IF($R$3=1,OFFSET(data7!E$7,$T56,0),IF($R$3=2,OFFSET(data8!E$7,$T56,0),OFFSET(data9!E$7,$T56,0)))</f>
        <v>0</v>
      </c>
      <c r="E56" s="43">
        <f ca="1">IF($R$3=1,OFFSET(data7!F$7,$T56,0),IF($R$3=2,OFFSET(data8!F$7,$T56,0),OFFSET(data9!F$7,$T56,0)))</f>
        <v>0</v>
      </c>
      <c r="F56" s="43"/>
      <c r="G56" s="43"/>
      <c r="H56" s="43"/>
      <c r="I56" s="43"/>
      <c r="J56" s="43"/>
      <c r="K56" s="43"/>
      <c r="L56" s="43"/>
      <c r="M56" s="43"/>
      <c r="N56" s="43"/>
      <c r="O56" s="44"/>
      <c r="T56" s="29">
        <f t="shared" ca="1" si="0"/>
        <v>316</v>
      </c>
    </row>
    <row r="57" spans="1:20" ht="21" customHeight="1">
      <c r="A57" s="24">
        <v>37</v>
      </c>
      <c r="B57" s="48">
        <f ca="1">IF($R$3=1,OFFSET(data7!C$7,$T57,0),IF($R$3=2,OFFSET(data8!C$7,$T57,0),OFFSET(data9!C$7,$T57,0)))</f>
        <v>0</v>
      </c>
      <c r="C57" s="48">
        <f ca="1">IF($R$3=1,OFFSET(data7!D$7,$T57,0),IF($R$3=2,OFFSET(data8!D$7,$T57,0),OFFSET(data9!D$7,$T57,0)))</f>
        <v>0</v>
      </c>
      <c r="D57" s="39">
        <f ca="1">IF($R$3=1,OFFSET(data7!E$7,$T57,0),IF($R$3=2,OFFSET(data8!E$7,$T57,0),OFFSET(data9!E$7,$T57,0)))</f>
        <v>0</v>
      </c>
      <c r="E57" s="43">
        <f ca="1">IF($R$3=1,OFFSET(data7!F$7,$T57,0),IF($R$3=2,OFFSET(data8!F$7,$T57,0),OFFSET(data9!F$7,$T57,0)))</f>
        <v>0</v>
      </c>
      <c r="F57" s="43"/>
      <c r="G57" s="43"/>
      <c r="H57" s="43"/>
      <c r="I57" s="43"/>
      <c r="J57" s="43"/>
      <c r="K57" s="43"/>
      <c r="L57" s="43"/>
      <c r="M57" s="43"/>
      <c r="N57" s="43"/>
      <c r="O57" s="44"/>
      <c r="T57" s="29">
        <f t="shared" ca="1" si="0"/>
        <v>317</v>
      </c>
    </row>
    <row r="58" spans="1:20" ht="21" customHeight="1">
      <c r="A58" s="24">
        <v>38</v>
      </c>
      <c r="B58" s="48">
        <f ca="1">IF($R$3=1,OFFSET(data7!C$7,$T58,0),IF($R$3=2,OFFSET(data8!C$7,$T58,0),OFFSET(data9!C$7,$T58,0)))</f>
        <v>0</v>
      </c>
      <c r="C58" s="48">
        <f ca="1">IF($R$3=1,OFFSET(data7!D$7,$T58,0),IF($R$3=2,OFFSET(data8!D$7,$T58,0),OFFSET(data9!D$7,$T58,0)))</f>
        <v>0</v>
      </c>
      <c r="D58" s="39">
        <f ca="1">IF($R$3=1,OFFSET(data7!E$7,$T58,0),IF($R$3=2,OFFSET(data8!E$7,$T58,0),OFFSET(data9!E$7,$T58,0)))</f>
        <v>0</v>
      </c>
      <c r="E58" s="43">
        <f ca="1">IF($R$3=1,OFFSET(data7!F$7,$T58,0),IF($R$3=2,OFFSET(data8!F$7,$T58,0),OFFSET(data9!F$7,$T58,0)))</f>
        <v>0</v>
      </c>
      <c r="F58" s="43"/>
      <c r="G58" s="43"/>
      <c r="H58" s="43"/>
      <c r="I58" s="43"/>
      <c r="J58" s="43"/>
      <c r="K58" s="43"/>
      <c r="L58" s="43"/>
      <c r="M58" s="43"/>
      <c r="N58" s="43"/>
      <c r="O58" s="44"/>
      <c r="T58" s="29">
        <f t="shared" ca="1" si="0"/>
        <v>318</v>
      </c>
    </row>
    <row r="59" spans="1:20" ht="21" customHeight="1">
      <c r="A59" s="24">
        <v>39</v>
      </c>
      <c r="B59" s="48">
        <f ca="1">IF($R$3=1,OFFSET(data7!C$7,$T59,0),IF($R$3=2,OFFSET(data8!C$7,$T59,0),OFFSET(data9!C$7,$T59,0)))</f>
        <v>0</v>
      </c>
      <c r="C59" s="48">
        <f ca="1">IF($R$3=1,OFFSET(data7!D$7,$T59,0),IF($R$3=2,OFFSET(data8!D$7,$T59,0),OFFSET(data9!D$7,$T59,0)))</f>
        <v>0</v>
      </c>
      <c r="D59" s="39">
        <f ca="1">IF($R$3=1,OFFSET(data7!E$7,$T59,0),IF($R$3=2,OFFSET(data8!E$7,$T59,0),OFFSET(data9!E$7,$T59,0)))</f>
        <v>0</v>
      </c>
      <c r="E59" s="43">
        <f ca="1">IF($R$3=1,OFFSET(data7!F$7,$T59,0),IF($R$3=2,OFFSET(data8!F$7,$T59,0),OFFSET(data9!F$7,$T59,0)))</f>
        <v>0</v>
      </c>
      <c r="F59" s="43"/>
      <c r="G59" s="43"/>
      <c r="H59" s="43"/>
      <c r="I59" s="43"/>
      <c r="J59" s="43"/>
      <c r="K59" s="43"/>
      <c r="L59" s="43"/>
      <c r="M59" s="43"/>
      <c r="N59" s="43"/>
      <c r="O59" s="44"/>
      <c r="T59" s="29">
        <f t="shared" ca="1" si="0"/>
        <v>319</v>
      </c>
    </row>
    <row r="60" spans="1:20" ht="21" customHeight="1" thickBot="1">
      <c r="A60" s="25">
        <v>40</v>
      </c>
      <c r="B60" s="49">
        <f ca="1">IF($R$3=1,OFFSET(data7!C$7,$T60,0),IF($R$3=2,OFFSET(data8!C$7,$T60,0),OFFSET(data9!C$7,$T60,0)))</f>
        <v>0</v>
      </c>
      <c r="C60" s="49">
        <f ca="1">IF($R$3=1,OFFSET(data7!D$7,$T60,0),IF($R$3=2,OFFSET(data8!D$7,$T60,0),OFFSET(data9!D$7,$T60,0)))</f>
        <v>0</v>
      </c>
      <c r="D60" s="40">
        <f ca="1">IF($R$3=1,OFFSET(data7!E$7,$T60,0),IF($R$3=2,OFFSET(data8!E$7,$T60,0),OFFSET(data9!E$7,$T60,0)))</f>
        <v>0</v>
      </c>
      <c r="E60" s="45">
        <f ca="1">IF($R$3=1,OFFSET(data7!F$7,$T60,0),IF($R$3=2,OFFSET(data8!F$7,$T60,0),OFFSET(data9!F$7,$T60,0)))</f>
        <v>0</v>
      </c>
      <c r="F60" s="45"/>
      <c r="G60" s="45"/>
      <c r="H60" s="45"/>
      <c r="I60" s="45"/>
      <c r="J60" s="45"/>
      <c r="K60" s="45"/>
      <c r="L60" s="45"/>
      <c r="M60" s="45"/>
      <c r="N60" s="45"/>
      <c r="O60" s="46"/>
      <c r="T60" s="29">
        <f t="shared" ca="1" si="0"/>
        <v>320</v>
      </c>
    </row>
    <row r="62" spans="1:20">
      <c r="B62" s="27" t="s">
        <v>72</v>
      </c>
      <c r="C62" s="68">
        <f ca="1">COUNTIF(E$21:E$60,"l")</f>
        <v>13</v>
      </c>
      <c r="J62" t="str">
        <f ca="1">"Jakarta, "&amp;DAY(TODAY())&amp;"-"&amp;MONTH(TODAY())&amp;"-"&amp;YEAR(TODAY())</f>
        <v>Jakarta, 23-10-2021</v>
      </c>
    </row>
    <row r="63" spans="1:20">
      <c r="B63" s="27" t="s">
        <v>73</v>
      </c>
      <c r="C63" s="68">
        <f ca="1">COUNTIF(E$21:E$60,"P")</f>
        <v>22</v>
      </c>
      <c r="J63" t="s">
        <v>75</v>
      </c>
    </row>
    <row r="64" spans="1:20">
      <c r="B64" s="27" t="s">
        <v>74</v>
      </c>
      <c r="C64" s="68">
        <f ca="1">SUM(C62:C63)</f>
        <v>35</v>
      </c>
    </row>
    <row r="65" spans="10:10">
      <c r="J65" t="str">
        <f>IF(R3=1,data7!S4,IF(R3=2,data8!S4,data9!S4))</f>
        <v>___________________________</v>
      </c>
    </row>
    <row r="67" spans="10:10">
      <c r="J67" s="78"/>
    </row>
  </sheetData>
  <mergeCells count="1">
    <mergeCell ref="C18:D18"/>
  </mergeCells>
  <printOptions horizontalCentered="1"/>
  <pageMargins left="0.45" right="0.45" top="0.5" bottom="0.5" header="0.3" footer="0.3"/>
  <pageSetup scale="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6"/>
  <sheetViews>
    <sheetView showZeros="0" workbookViewId="0">
      <pane ySplit="6" topLeftCell="A17" activePane="bottomLeft" state="frozen"/>
      <selection pane="bottomLeft" activeCell="A25" sqref="A25"/>
    </sheetView>
  </sheetViews>
  <sheetFormatPr defaultColWidth="3.28515625" defaultRowHeight="15"/>
  <cols>
    <col min="1" max="1" width="5.5703125" customWidth="1"/>
    <col min="2" max="2" width="8.42578125" customWidth="1"/>
    <col min="3" max="3" width="35.5703125" customWidth="1"/>
    <col min="4" max="4" width="4.85546875" customWidth="1"/>
    <col min="41" max="43" width="4.7109375" customWidth="1"/>
    <col min="44" max="54" width="4.7109375" hidden="1" customWidth="1"/>
    <col min="55" max="64" width="4.7109375" customWidth="1"/>
  </cols>
  <sheetData>
    <row r="1" spans="1:45" ht="18.75" customHeight="1">
      <c r="A1" s="116"/>
      <c r="B1" s="117"/>
      <c r="C1" s="118"/>
      <c r="D1" s="118"/>
      <c r="E1" s="118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5" ht="18.75" customHeight="1">
      <c r="A2" s="117"/>
      <c r="B2" s="117"/>
      <c r="C2" s="118"/>
      <c r="D2" s="118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R2" s="79">
        <v>2</v>
      </c>
      <c r="AS2" s="71">
        <f>IF(AR2=1,1,IF(AR2=2,9,17))</f>
        <v>9</v>
      </c>
    </row>
    <row r="3" spans="1:45" ht="18.75" customHeight="1">
      <c r="A3" s="117"/>
      <c r="B3" s="117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R3" s="79">
        <v>2</v>
      </c>
      <c r="AS3" s="72">
        <f>AS2+AR3-1</f>
        <v>10</v>
      </c>
    </row>
    <row r="4" spans="1:45" ht="18.75" customHeight="1">
      <c r="A4" s="117"/>
      <c r="B4" s="117"/>
      <c r="C4" s="118"/>
      <c r="D4" s="118"/>
      <c r="E4" s="118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R4" s="70"/>
    </row>
    <row r="5" spans="1:45" ht="18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45" ht="9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</row>
    <row r="7" spans="1:45" ht="18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45" ht="18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45" ht="26.25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4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4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45" ht="6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4" spans="1:45" ht="27.75">
      <c r="A14" s="62" t="s">
        <v>172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45" ht="27.75">
      <c r="A15" s="62" t="str">
        <f ca="1">"KELAS "&amp;OFFSET(AY21,AS3,0)</f>
        <v>KELAS DELAPAN DUA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45" ht="23.25">
      <c r="A16" s="176" t="s">
        <v>1981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4" ht="12.95" customHeight="1">
      <c r="A17" s="63"/>
      <c r="B17" s="198" t="s">
        <v>1393</v>
      </c>
      <c r="C17" s="199"/>
      <c r="D17" s="200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  <c r="AJ17" s="63"/>
      <c r="AK17" s="63"/>
      <c r="AL17" s="63"/>
      <c r="AM17" s="63"/>
    </row>
    <row r="18" spans="1:54" ht="12.95" customHeight="1">
      <c r="A18" s="63"/>
      <c r="B18" s="201"/>
      <c r="C18" s="202"/>
      <c r="D18" s="20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  <c r="AJ18" s="63"/>
      <c r="AK18" s="63"/>
      <c r="AL18" s="63"/>
      <c r="AM18" s="63"/>
    </row>
    <row r="19" spans="1:54" ht="12.95" customHeight="1" thickBo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</row>
    <row r="20" spans="1:54" ht="23.1" customHeight="1">
      <c r="A20" s="207" t="s">
        <v>63</v>
      </c>
      <c r="B20" s="209" t="s">
        <v>64</v>
      </c>
      <c r="C20" s="209" t="s">
        <v>66</v>
      </c>
      <c r="D20" s="209" t="s">
        <v>4</v>
      </c>
      <c r="E20" s="204" t="s">
        <v>173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11"/>
      <c r="AJ20" s="204" t="s">
        <v>174</v>
      </c>
      <c r="AK20" s="205"/>
      <c r="AL20" s="205"/>
      <c r="AM20" s="206"/>
    </row>
    <row r="21" spans="1:54" ht="23.1" customHeight="1">
      <c r="A21" s="208"/>
      <c r="B21" s="210"/>
      <c r="C21" s="210"/>
      <c r="D21" s="210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3"/>
      <c r="AT21" s="35" t="s">
        <v>106</v>
      </c>
      <c r="AU21" s="36" t="s">
        <v>105</v>
      </c>
      <c r="AV21" s="35" t="s">
        <v>0</v>
      </c>
      <c r="AW21" s="34" t="s">
        <v>107</v>
      </c>
      <c r="AX21" s="34">
        <v>8355</v>
      </c>
      <c r="AY21" s="34" t="s">
        <v>118</v>
      </c>
      <c r="AZ21" s="34"/>
      <c r="BA21" s="34"/>
      <c r="BB21" s="34"/>
    </row>
    <row r="22" spans="1:54" ht="30.95" customHeight="1">
      <c r="A22" s="65">
        <v>1</v>
      </c>
      <c r="B22" s="47">
        <f ca="1">IF($AR$2=1,OFFSET(data7!C$7,ABSENSI!$AS22,0),IF($AR$2=2,OFFSET(data8!C$7,ABSENSI!$AS22,0),OFFSET(data9!C$7,ABSENSI!$AS22,0)))</f>
        <v>21361</v>
      </c>
      <c r="C22" s="38" t="str">
        <f ca="1">IF($AR$2=1,OFFSET(data7!D$7,ABSENSI!$AS22,1),IF($AR$2=2,OFFSET(data8!D$7,ABSENSI!$AS22,1),OFFSET(data9!D$7,ABSENSI!$AS22,1)))</f>
        <v>AHMAD REIFAN BOY</v>
      </c>
      <c r="D22" s="41" t="str">
        <f ca="1">IF($AR$2=1,OFFSET(data7!E$7,ABSENSI!$AS22,1),IF($AR$2=2,OFFSET(data8!E$7,ABSENSI!$AS22,1),OFFSET(data9!E$7,ABSENSI!$AS22,1)))</f>
        <v>L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S22" s="29">
        <f ca="1">OFFSET(AX21,AR3,0)</f>
        <v>41</v>
      </c>
      <c r="AT22" t="str">
        <f ca="1">OFFSET($AV$21,AU22,0)</f>
        <v>KELAS 8.1</v>
      </c>
      <c r="AU22" s="16">
        <f>AS2</f>
        <v>9</v>
      </c>
      <c r="AV22" t="s">
        <v>76</v>
      </c>
      <c r="AW22" t="s">
        <v>100</v>
      </c>
      <c r="AX22">
        <v>1</v>
      </c>
      <c r="AY22" t="s">
        <v>119</v>
      </c>
    </row>
    <row r="23" spans="1:54" ht="30.95" customHeight="1">
      <c r="A23" s="66">
        <v>2</v>
      </c>
      <c r="B23" s="48">
        <f ca="1">IF($AR$2=1,OFFSET(data7!C$7,ABSENSI!$AS23,0),IF($AR$2=2,OFFSET(data8!C$7,ABSENSI!$AS23,0),OFFSET(data9!C$7,ABSENSI!$AS23,0)))</f>
        <v>21241</v>
      </c>
      <c r="C23" s="39" t="str">
        <f ca="1">IF($AR$2=1,OFFSET(data7!D$7,ABSENSI!$AS23,1),IF($AR$2=2,OFFSET(data8!D$7,ABSENSI!$AS23,1),OFFSET(data9!D$7,ABSENSI!$AS23,1)))</f>
        <v>ANDYNI EKA NADHIRA</v>
      </c>
      <c r="D23" s="43" t="str">
        <f ca="1">IF($AR$2=1,OFFSET(data7!E$7,ABSENSI!$AS23,1),IF($AR$2=2,OFFSET(data8!E$7,ABSENSI!$AS23,1),OFFSET(data9!E$7,ABSENSI!$AS23,1)))</f>
        <v>P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  <c r="AS23" s="29">
        <f ca="1">1+AS22</f>
        <v>42</v>
      </c>
      <c r="AT23" t="str">
        <f t="shared" ref="AT23:AT29" ca="1" si="0">OFFSET($AV$21,AU23,0)</f>
        <v>KELAS 8.2</v>
      </c>
      <c r="AU23" s="16">
        <f>1+AU22</f>
        <v>10</v>
      </c>
      <c r="AV23" t="s">
        <v>77</v>
      </c>
      <c r="AW23" t="s">
        <v>101</v>
      </c>
      <c r="AX23">
        <f>40+AX22</f>
        <v>41</v>
      </c>
      <c r="AY23" t="s">
        <v>120</v>
      </c>
    </row>
    <row r="24" spans="1:54" ht="30.95" customHeight="1">
      <c r="A24" s="66">
        <v>3</v>
      </c>
      <c r="B24" s="48">
        <f ca="1">IF($AR$2=1,OFFSET(data7!C$7,ABSENSI!$AS24,0),IF($AR$2=2,OFFSET(data8!C$7,ABSENSI!$AS24,0),OFFSET(data9!C$7,ABSENSI!$AS24,0)))</f>
        <v>21083</v>
      </c>
      <c r="C24" s="39" t="str">
        <f ca="1">IF($AR$2=1,OFFSET(data7!D$7,ABSENSI!$AS24,1),IF($AR$2=2,OFFSET(data8!D$7,ABSENSI!$AS24,1),OFFSET(data9!D$7,ABSENSI!$AS24,1)))</f>
        <v>AURA SYIFA HILMIAH</v>
      </c>
      <c r="D24" s="43" t="str">
        <f ca="1">IF($AR$2=1,OFFSET(data7!E$7,ABSENSI!$AS24,1),IF($AR$2=2,OFFSET(data8!E$7,ABSENSI!$AS24,1),OFFSET(data9!E$7,ABSENSI!$AS24,1)))</f>
        <v>P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4"/>
      <c r="AS24" s="29">
        <f t="shared" ref="AS24:AS61" ca="1" si="1">1+AS23</f>
        <v>43</v>
      </c>
      <c r="AT24" t="str">
        <f t="shared" ca="1" si="0"/>
        <v>KELAS 8.3</v>
      </c>
      <c r="AU24" s="16">
        <f t="shared" ref="AU24:AU29" si="2">1+AU23</f>
        <v>11</v>
      </c>
      <c r="AV24" t="s">
        <v>78</v>
      </c>
      <c r="AW24" t="s">
        <v>102</v>
      </c>
      <c r="AX24">
        <f t="shared" ref="AX24:AX29" si="3">40+AX23</f>
        <v>81</v>
      </c>
      <c r="AY24" t="s">
        <v>121</v>
      </c>
    </row>
    <row r="25" spans="1:54" ht="30.95" customHeight="1">
      <c r="A25" s="66">
        <v>4</v>
      </c>
      <c r="B25" s="48">
        <f ca="1">IF($AR$2=1,OFFSET(data7!C$7,ABSENSI!$AS25,0),IF($AR$2=2,OFFSET(data8!C$7,ABSENSI!$AS25,0),OFFSET(data9!C$7,ABSENSI!$AS25,0)))</f>
        <v>21121</v>
      </c>
      <c r="C25" s="39" t="str">
        <f ca="1">IF($AR$2=1,OFFSET(data7!D$7,ABSENSI!$AS25,1),IF($AR$2=2,OFFSET(data8!D$7,ABSENSI!$AS25,1),OFFSET(data9!D$7,ABSENSI!$AS25,1)))</f>
        <v>BIAZ RAMADHAN PUTRA AIMAR</v>
      </c>
      <c r="D25" s="43" t="str">
        <f ca="1">IF($AR$2=1,OFFSET(data7!E$7,ABSENSI!$AS25,1),IF($AR$2=2,OFFSET(data8!E$7,ABSENSI!$AS25,1),OFFSET(data9!E$7,ABSENSI!$AS25,1)))</f>
        <v>L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S25" s="29">
        <f t="shared" ca="1" si="1"/>
        <v>44</v>
      </c>
      <c r="AT25" t="str">
        <f t="shared" ca="1" si="0"/>
        <v>KELAS 8.4</v>
      </c>
      <c r="AU25" s="16">
        <f t="shared" si="2"/>
        <v>12</v>
      </c>
      <c r="AV25" t="s">
        <v>79</v>
      </c>
      <c r="AX25">
        <f t="shared" si="3"/>
        <v>121</v>
      </c>
      <c r="AY25" t="s">
        <v>122</v>
      </c>
    </row>
    <row r="26" spans="1:54" ht="30.95" customHeight="1">
      <c r="A26" s="66">
        <v>5</v>
      </c>
      <c r="B26" s="48">
        <f ca="1">IF($AR$2=1,OFFSET(data7!C$7,ABSENSI!$AS26,0),IF($AR$2=2,OFFSET(data8!C$7,ABSENSI!$AS26,0),OFFSET(data9!C$7,ABSENSI!$AS26,0)))</f>
        <v>21168</v>
      </c>
      <c r="C26" s="39" t="str">
        <f ca="1">IF($AR$2=1,OFFSET(data7!D$7,ABSENSI!$AS26,1),IF($AR$2=2,OFFSET(data8!D$7,ABSENSI!$AS26,1),OFFSET(data9!D$7,ABSENSI!$AS26,1)))</f>
        <v>DIVO RIFASSYA HIENZE</v>
      </c>
      <c r="D26" s="43" t="str">
        <f ca="1">IF($AR$2=1,OFFSET(data7!E$7,ABSENSI!$AS26,1),IF($AR$2=2,OFFSET(data8!E$7,ABSENSI!$AS26,1),OFFSET(data9!E$7,ABSENSI!$AS26,1)))</f>
        <v>L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4"/>
      <c r="AS26" s="29">
        <f t="shared" ca="1" si="1"/>
        <v>45</v>
      </c>
      <c r="AT26" t="str">
        <f t="shared" ca="1" si="0"/>
        <v>KELAS 8.5</v>
      </c>
      <c r="AU26" s="16">
        <f t="shared" si="2"/>
        <v>13</v>
      </c>
      <c r="AV26" t="s">
        <v>80</v>
      </c>
      <c r="AX26">
        <f t="shared" si="3"/>
        <v>161</v>
      </c>
      <c r="AY26" t="s">
        <v>123</v>
      </c>
    </row>
    <row r="27" spans="1:54" ht="30.95" customHeight="1">
      <c r="A27" s="66">
        <v>6</v>
      </c>
      <c r="B27" s="48">
        <f ca="1">IF($AR$2=1,OFFSET(data7!C$7,ABSENSI!$AS27,0),IF($AR$2=2,OFFSET(data8!C$7,ABSENSI!$AS27,0),OFFSET(data9!C$7,ABSENSI!$AS27,0)))</f>
        <v>21696</v>
      </c>
      <c r="C27" s="39" t="str">
        <f ca="1">IF($AR$2=1,OFFSET(data7!D$7,ABSENSI!$AS27,1),IF($AR$2=2,OFFSET(data8!D$7,ABSENSI!$AS27,1),OFFSET(data9!D$7,ABSENSI!$AS27,1)))</f>
        <v>ERDIAN RISKY MUNAJAT</v>
      </c>
      <c r="D27" s="43" t="str">
        <f ca="1">IF($AR$2=1,OFFSET(data7!E$7,ABSENSI!$AS27,1),IF($AR$2=2,OFFSET(data8!E$7,ABSENSI!$AS27,1),OFFSET(data9!E$7,ABSENSI!$AS27,1)))</f>
        <v>L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4"/>
      <c r="AS27" s="29">
        <f t="shared" ca="1" si="1"/>
        <v>46</v>
      </c>
      <c r="AT27" t="str">
        <f t="shared" ca="1" si="0"/>
        <v>KELAS 8.6</v>
      </c>
      <c r="AU27" s="16">
        <f t="shared" si="2"/>
        <v>14</v>
      </c>
      <c r="AV27" t="s">
        <v>81</v>
      </c>
      <c r="AX27">
        <f t="shared" si="3"/>
        <v>201</v>
      </c>
      <c r="AY27" t="s">
        <v>124</v>
      </c>
    </row>
    <row r="28" spans="1:54" ht="30.95" customHeight="1">
      <c r="A28" s="66">
        <v>7</v>
      </c>
      <c r="B28" s="48">
        <f ca="1">IF($AR$2=1,OFFSET(data7!C$7,ABSENSI!$AS28,0),IF($AR$2=2,OFFSET(data8!C$7,ABSENSI!$AS28,0),OFFSET(data9!C$7,ABSENSI!$AS28,0)))</f>
        <v>21327</v>
      </c>
      <c r="C28" s="39" t="str">
        <f ca="1">IF($AR$2=1,OFFSET(data7!D$7,ABSENSI!$AS28,1),IF($AR$2=2,OFFSET(data8!D$7,ABSENSI!$AS28,1),OFFSET(data9!D$7,ABSENSI!$AS28,1)))</f>
        <v>EVAN RAMADHANI</v>
      </c>
      <c r="D28" s="43" t="str">
        <f ca="1">IF($AR$2=1,OFFSET(data7!E$7,ABSENSI!$AS28,1),IF($AR$2=2,OFFSET(data8!E$7,ABSENSI!$AS28,1),OFFSET(data9!E$7,ABSENSI!$AS28,1)))</f>
        <v>L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/>
      <c r="AS28" s="29">
        <f t="shared" ca="1" si="1"/>
        <v>47</v>
      </c>
      <c r="AT28" t="str">
        <f t="shared" ca="1" si="0"/>
        <v>KELAS 8.7</v>
      </c>
      <c r="AU28" s="16">
        <f t="shared" si="2"/>
        <v>15</v>
      </c>
      <c r="AV28" t="s">
        <v>82</v>
      </c>
      <c r="AX28">
        <f t="shared" si="3"/>
        <v>241</v>
      </c>
      <c r="AY28" t="s">
        <v>125</v>
      </c>
    </row>
    <row r="29" spans="1:54" ht="30.95" customHeight="1">
      <c r="A29" s="66">
        <v>8</v>
      </c>
      <c r="B29" s="48">
        <f ca="1">IF($AR$2=1,OFFSET(data7!C$7,ABSENSI!$AS29,0),IF($AR$2=2,OFFSET(data8!C$7,ABSENSI!$AS29,0),OFFSET(data9!C$7,ABSENSI!$AS29,0)))</f>
        <v>21087</v>
      </c>
      <c r="C29" s="39" t="str">
        <f ca="1">IF($AR$2=1,OFFSET(data7!D$7,ABSENSI!$AS29,1),IF($AR$2=2,OFFSET(data8!D$7,ABSENSI!$AS29,1),OFFSET(data9!D$7,ABSENSI!$AS29,1)))</f>
        <v>FARABY AZZAM MUTTAQIN</v>
      </c>
      <c r="D29" s="43" t="str">
        <f ca="1">IF($AR$2=1,OFFSET(data7!E$7,ABSENSI!$AS29,1),IF($AR$2=2,OFFSET(data8!E$7,ABSENSI!$AS29,1),OFFSET(data9!E$7,ABSENSI!$AS29,1)))</f>
        <v>L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/>
      <c r="AS29" s="29">
        <f t="shared" ca="1" si="1"/>
        <v>48</v>
      </c>
      <c r="AT29" t="str">
        <f t="shared" ca="1" si="0"/>
        <v>KELAS 8.8</v>
      </c>
      <c r="AU29" s="16">
        <f t="shared" si="2"/>
        <v>16</v>
      </c>
      <c r="AV29" t="s">
        <v>83</v>
      </c>
      <c r="AX29">
        <f t="shared" si="3"/>
        <v>281</v>
      </c>
      <c r="AY29" t="s">
        <v>126</v>
      </c>
    </row>
    <row r="30" spans="1:54" ht="30.95" customHeight="1">
      <c r="A30" s="66">
        <v>9</v>
      </c>
      <c r="B30" s="48">
        <f ca="1">IF($AR$2=1,OFFSET(data7!C$7,ABSENSI!$AS30,0),IF($AR$2=2,OFFSET(data8!C$7,ABSENSI!$AS30,0),OFFSET(data9!C$7,ABSENSI!$AS30,0)))</f>
        <v>21284</v>
      </c>
      <c r="C30" s="39" t="str">
        <f ca="1">IF($AR$2=1,OFFSET(data7!D$7,ABSENSI!$AS30,1),IF($AR$2=2,OFFSET(data8!D$7,ABSENSI!$AS30,1),OFFSET(data9!D$7,ABSENSI!$AS30,1)))</f>
        <v>FARADISIL NADHIRA</v>
      </c>
      <c r="D30" s="43" t="str">
        <f ca="1">IF($AR$2=1,OFFSET(data7!E$7,ABSENSI!$AS30,1),IF($AR$2=2,OFFSET(data8!E$7,ABSENSI!$AS30,1),OFFSET(data9!E$7,ABSENSI!$AS30,1)))</f>
        <v>P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/>
      <c r="AS30" s="29">
        <f t="shared" ca="1" si="1"/>
        <v>49</v>
      </c>
      <c r="AT30" s="35"/>
      <c r="AU30" s="16"/>
      <c r="AV30" t="s">
        <v>84</v>
      </c>
      <c r="AY30" t="s">
        <v>127</v>
      </c>
    </row>
    <row r="31" spans="1:54" ht="30.95" customHeight="1">
      <c r="A31" s="66">
        <v>10</v>
      </c>
      <c r="B31" s="48">
        <f ca="1">IF($AR$2=1,OFFSET(data7!C$7,ABSENSI!$AS31,0),IF($AR$2=2,OFFSET(data8!C$7,ABSENSI!$AS31,0),OFFSET(data9!C$7,ABSENSI!$AS31,0)))</f>
        <v>21370</v>
      </c>
      <c r="C31" s="39" t="str">
        <f ca="1">IF($AR$2=1,OFFSET(data7!D$7,ABSENSI!$AS31,1),IF($AR$2=2,OFFSET(data8!D$7,ABSENSI!$AS31,1),OFFSET(data9!D$7,ABSENSI!$AS31,1)))</f>
        <v>FARI RAMANDA</v>
      </c>
      <c r="D31" s="43" t="str">
        <f ca="1">IF($AR$2=1,OFFSET(data7!E$7,ABSENSI!$AS31,1),IF($AR$2=2,OFFSET(data8!E$7,ABSENSI!$AS31,1),OFFSET(data9!E$7,ABSENSI!$AS31,1)))</f>
        <v>L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/>
      <c r="AS31" s="29">
        <f t="shared" ca="1" si="1"/>
        <v>50</v>
      </c>
      <c r="AU31" s="16"/>
      <c r="AV31" t="s">
        <v>85</v>
      </c>
      <c r="AY31" t="s">
        <v>128</v>
      </c>
    </row>
    <row r="32" spans="1:54" ht="30.95" customHeight="1">
      <c r="A32" s="66">
        <v>11</v>
      </c>
      <c r="B32" s="48">
        <f ca="1">IF($AR$2=1,OFFSET(data7!C$7,ABSENSI!$AS32,0),IF($AR$2=2,OFFSET(data8!C$7,ABSENSI!$AS32,0),OFFSET(data9!C$7,ABSENSI!$AS32,0)))</f>
        <v>21371</v>
      </c>
      <c r="C32" s="39" t="str">
        <f ca="1">IF($AR$2=1,OFFSET(data7!D$7,ABSENSI!$AS32,1),IF($AR$2=2,OFFSET(data8!D$7,ABSENSI!$AS32,1),OFFSET(data9!D$7,ABSENSI!$AS32,1)))</f>
        <v>FARRAH AISYAH MAULIDA</v>
      </c>
      <c r="D32" s="43" t="str">
        <f ca="1">IF($AR$2=1,OFFSET(data7!E$7,ABSENSI!$AS32,1),IF($AR$2=2,OFFSET(data8!E$7,ABSENSI!$AS32,1),OFFSET(data9!E$7,ABSENSI!$AS32,1)))</f>
        <v>P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/>
      <c r="AS32" s="29">
        <f t="shared" ca="1" si="1"/>
        <v>51</v>
      </c>
      <c r="AU32" s="16"/>
      <c r="AV32" t="s">
        <v>86</v>
      </c>
      <c r="AY32" t="s">
        <v>129</v>
      </c>
    </row>
    <row r="33" spans="1:51" ht="30.95" customHeight="1">
      <c r="A33" s="66">
        <v>12</v>
      </c>
      <c r="B33" s="48">
        <f ca="1">IF($AR$2=1,OFFSET(data7!C$7,ABSENSI!$AS33,0),IF($AR$2=2,OFFSET(data8!C$7,ABSENSI!$AS33,0),OFFSET(data9!C$7,ABSENSI!$AS33,0)))</f>
        <v>21375</v>
      </c>
      <c r="C33" s="39" t="str">
        <f ca="1">IF($AR$2=1,OFFSET(data7!D$7,ABSENSI!$AS33,1),IF($AR$2=2,OFFSET(data8!D$7,ABSENSI!$AS33,1),OFFSET(data9!D$7,ABSENSI!$AS33,1)))</f>
        <v>JESSICA MUTIARA ROMAULI PARDEDE</v>
      </c>
      <c r="D33" s="43" t="str">
        <f ca="1">IF($AR$2=1,OFFSET(data7!E$7,ABSENSI!$AS33,1),IF($AR$2=2,OFFSET(data8!E$7,ABSENSI!$AS33,1),OFFSET(data9!E$7,ABSENSI!$AS33,1)))</f>
        <v>P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S33" s="29">
        <f t="shared" ca="1" si="1"/>
        <v>52</v>
      </c>
      <c r="AU33" s="16"/>
      <c r="AV33" t="s">
        <v>87</v>
      </c>
      <c r="AY33" t="s">
        <v>130</v>
      </c>
    </row>
    <row r="34" spans="1:51" ht="30.95" customHeight="1">
      <c r="A34" s="66">
        <v>13</v>
      </c>
      <c r="B34" s="48">
        <f ca="1">IF($AR$2=1,OFFSET(data7!C$7,ABSENSI!$AS34,0),IF($AR$2=2,OFFSET(data8!C$7,ABSENSI!$AS34,0),OFFSET(data9!C$7,ABSENSI!$AS34,0)))</f>
        <v>21287</v>
      </c>
      <c r="C34" s="39" t="str">
        <f ca="1">IF($AR$2=1,OFFSET(data7!D$7,ABSENSI!$AS34,1),IF($AR$2=2,OFFSET(data8!D$7,ABSENSI!$AS34,1),OFFSET(data9!D$7,ABSENSI!$AS34,1)))</f>
        <v>JONATHAN SURYA PANGESTU</v>
      </c>
      <c r="D34" s="43" t="str">
        <f ca="1">IF($AR$2=1,OFFSET(data7!E$7,ABSENSI!$AS34,1),IF($AR$2=2,OFFSET(data8!E$7,ABSENSI!$AS34,1),OFFSET(data9!E$7,ABSENSI!$AS34,1)))</f>
        <v>L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S34" s="29">
        <f t="shared" ca="1" si="1"/>
        <v>53</v>
      </c>
      <c r="AU34" s="16"/>
      <c r="AV34" t="s">
        <v>88</v>
      </c>
      <c r="AY34" t="s">
        <v>131</v>
      </c>
    </row>
    <row r="35" spans="1:51" ht="30.95" customHeight="1">
      <c r="A35" s="66">
        <v>14</v>
      </c>
      <c r="B35" s="48">
        <f ca="1">IF($AR$2=1,OFFSET(data7!C$7,ABSENSI!$AS35,0),IF($AR$2=2,OFFSET(data8!C$7,ABSENSI!$AS35,0),OFFSET(data9!C$7,ABSENSI!$AS35,0)))</f>
        <v>21331</v>
      </c>
      <c r="C35" s="39" t="str">
        <f ca="1">IF($AR$2=1,OFFSET(data7!D$7,ABSENSI!$AS35,1),IF($AR$2=2,OFFSET(data8!D$7,ABSENSI!$AS35,1),OFFSET(data9!D$7,ABSENSI!$AS35,1)))</f>
        <v>KAYLA ALYSSA MARTIN</v>
      </c>
      <c r="D35" s="43" t="str">
        <f ca="1">IF($AR$2=1,OFFSET(data7!E$7,ABSENSI!$AS35,1),IF($AR$2=2,OFFSET(data8!E$7,ABSENSI!$AS35,1),OFFSET(data9!E$7,ABSENSI!$AS35,1)))</f>
        <v>P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4"/>
      <c r="AS35" s="29">
        <f t="shared" ca="1" si="1"/>
        <v>54</v>
      </c>
      <c r="AU35" s="16"/>
      <c r="AV35" t="s">
        <v>89</v>
      </c>
      <c r="AY35" t="s">
        <v>132</v>
      </c>
    </row>
    <row r="36" spans="1:51" ht="30.95" customHeight="1">
      <c r="A36" s="66">
        <v>15</v>
      </c>
      <c r="B36" s="48">
        <f ca="1">IF($AR$2=1,OFFSET(data7!C$7,ABSENSI!$AS36,0),IF($AR$2=2,OFFSET(data8!C$7,ABSENSI!$AS36,0),OFFSET(data9!C$7,ABSENSI!$AS36,0)))</f>
        <v>21697</v>
      </c>
      <c r="C36" s="39" t="str">
        <f ca="1">IF($AR$2=1,OFFSET(data7!D$7,ABSENSI!$AS36,1),IF($AR$2=2,OFFSET(data8!D$7,ABSENSI!$AS36,1),OFFSET(data9!D$7,ABSENSI!$AS36,1)))</f>
        <v>KHALYSA SHAYRA</v>
      </c>
      <c r="D36" s="43" t="str">
        <f ca="1">IF($AR$2=1,OFFSET(data7!E$7,ABSENSI!$AS36,1),IF($AR$2=2,OFFSET(data8!E$7,ABSENSI!$AS36,1),OFFSET(data9!E$7,ABSENSI!$AS36,1)))</f>
        <v>P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  <c r="AS36" s="29">
        <f t="shared" ca="1" si="1"/>
        <v>55</v>
      </c>
      <c r="AU36" s="16"/>
      <c r="AV36" t="s">
        <v>90</v>
      </c>
      <c r="AY36" t="s">
        <v>133</v>
      </c>
    </row>
    <row r="37" spans="1:51" ht="30.95" customHeight="1">
      <c r="A37" s="66">
        <v>16</v>
      </c>
      <c r="B37" s="48">
        <f ca="1">IF($AR$2=1,OFFSET(data7!C$7,ABSENSI!$AS37,0),IF($AR$2=2,OFFSET(data8!C$7,ABSENSI!$AS37,0),OFFSET(data9!C$7,ABSENSI!$AS37,0)))</f>
        <v>21334</v>
      </c>
      <c r="C37" s="39" t="str">
        <f ca="1">IF($AR$2=1,OFFSET(data7!D$7,ABSENSI!$AS37,1),IF($AR$2=2,OFFSET(data8!D$7,ABSENSI!$AS37,1),OFFSET(data9!D$7,ABSENSI!$AS37,1)))</f>
        <v>KYLLA SALY JOVANKA</v>
      </c>
      <c r="D37" s="43" t="str">
        <f ca="1">IF($AR$2=1,OFFSET(data7!E$7,ABSENSI!$AS37,1),IF($AR$2=2,OFFSET(data8!E$7,ABSENSI!$AS37,1),OFFSET(data9!E$7,ABSENSI!$AS37,1)))</f>
        <v>P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  <c r="AS37" s="29">
        <f t="shared" ca="1" si="1"/>
        <v>56</v>
      </c>
      <c r="AU37" s="16"/>
      <c r="AV37" t="s">
        <v>91</v>
      </c>
      <c r="AY37" t="s">
        <v>134</v>
      </c>
    </row>
    <row r="38" spans="1:51" ht="30.95" customHeight="1">
      <c r="A38" s="66">
        <v>17</v>
      </c>
      <c r="B38" s="48">
        <f ca="1">IF($AR$2=1,OFFSET(data7!C$7,ABSENSI!$AS38,0),IF($AR$2=2,OFFSET(data8!C$7,ABSENSI!$AS38,0),OFFSET(data9!C$7,ABSENSI!$AS38,0)))</f>
        <v>21093</v>
      </c>
      <c r="C38" s="39" t="str">
        <f ca="1">IF($AR$2=1,OFFSET(data7!D$7,ABSENSI!$AS38,1),IF($AR$2=2,OFFSET(data8!D$7,ABSENSI!$AS38,1),OFFSET(data9!D$7,ABSENSI!$AS38,1)))</f>
        <v>MALIKA ALYA FAYSHA</v>
      </c>
      <c r="D38" s="43" t="str">
        <f ca="1">IF($AR$2=1,OFFSET(data7!E$7,ABSENSI!$AS38,1),IF($AR$2=2,OFFSET(data8!E$7,ABSENSI!$AS38,1),OFFSET(data9!E$7,ABSENSI!$AS38,1)))</f>
        <v>P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  <c r="AS38" s="29">
        <f t="shared" ca="1" si="1"/>
        <v>57</v>
      </c>
      <c r="AU38" s="16"/>
      <c r="AV38" t="s">
        <v>92</v>
      </c>
      <c r="AY38" t="s">
        <v>135</v>
      </c>
    </row>
    <row r="39" spans="1:51" ht="30.95" customHeight="1">
      <c r="A39" s="66">
        <v>18</v>
      </c>
      <c r="B39" s="48">
        <f ca="1">IF($AR$2=1,OFFSET(data7!C$7,ABSENSI!$AS39,0),IF($AR$2=2,OFFSET(data8!C$7,ABSENSI!$AS39,0),OFFSET(data9!C$7,ABSENSI!$AS39,0)))</f>
        <v>21254</v>
      </c>
      <c r="C39" s="39" t="str">
        <f ca="1">IF($AR$2=1,OFFSET(data7!D$7,ABSENSI!$AS39,1),IF($AR$2=2,OFFSET(data8!D$7,ABSENSI!$AS39,1),OFFSET(data9!D$7,ABSENSI!$AS39,1)))</f>
        <v>MOHAMMAD EVAN RIVALDI</v>
      </c>
      <c r="D39" s="43" t="str">
        <f ca="1">IF($AR$2=1,OFFSET(data7!E$7,ABSENSI!$AS39,1),IF($AR$2=2,OFFSET(data8!E$7,ABSENSI!$AS39,1),OFFSET(data9!E$7,ABSENSI!$AS39,1)))</f>
        <v>L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/>
      <c r="AS39" s="29">
        <f t="shared" ca="1" si="1"/>
        <v>58</v>
      </c>
      <c r="AU39" s="16"/>
      <c r="AV39" t="s">
        <v>93</v>
      </c>
      <c r="AY39" t="s">
        <v>136</v>
      </c>
    </row>
    <row r="40" spans="1:51" ht="30.95" customHeight="1">
      <c r="A40" s="66">
        <v>19</v>
      </c>
      <c r="B40" s="48">
        <f ca="1">IF($AR$2=1,OFFSET(data7!C$7,ABSENSI!$AS40,0),IF($AR$2=2,OFFSET(data8!C$7,ABSENSI!$AS40,0),OFFSET(data9!C$7,ABSENSI!$AS40,0)))</f>
        <v>21180</v>
      </c>
      <c r="C40" s="39" t="str">
        <f ca="1">IF($AR$2=1,OFFSET(data7!D$7,ABSENSI!$AS40,1),IF($AR$2=2,OFFSET(data8!D$7,ABSENSI!$AS40,1),OFFSET(data9!D$7,ABSENSI!$AS40,1)))</f>
        <v>MUHAMMAD ANDHIKA PRATAMA</v>
      </c>
      <c r="D40" s="43" t="str">
        <f ca="1">IF($AR$2=1,OFFSET(data7!E$7,ABSENSI!$AS40,1),IF($AR$2=2,OFFSET(data8!E$7,ABSENSI!$AS40,1),OFFSET(data9!E$7,ABSENSI!$AS40,1)))</f>
        <v>L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/>
      <c r="AS40" s="29">
        <f t="shared" ca="1" si="1"/>
        <v>59</v>
      </c>
      <c r="AU40" s="16"/>
      <c r="AV40" t="s">
        <v>94</v>
      </c>
      <c r="AY40" t="s">
        <v>137</v>
      </c>
    </row>
    <row r="41" spans="1:51" ht="30.95" customHeight="1">
      <c r="A41" s="66">
        <v>20</v>
      </c>
      <c r="B41" s="48">
        <f ca="1">IF($AR$2=1,OFFSET(data7!C$7,ABSENSI!$AS41,0),IF($AR$2=2,OFFSET(data8!C$7,ABSENSI!$AS41,0),OFFSET(data9!C$7,ABSENSI!$AS41,0)))</f>
        <v>21135</v>
      </c>
      <c r="C41" s="39" t="str">
        <f ca="1">IF($AR$2=1,OFFSET(data7!D$7,ABSENSI!$AS41,1),IF($AR$2=2,OFFSET(data8!D$7,ABSENSI!$AS41,1),OFFSET(data9!D$7,ABSENSI!$AS41,1)))</f>
        <v>MUHAMMAD HARBIYANSYAH</v>
      </c>
      <c r="D41" s="43" t="str">
        <f ca="1">IF($AR$2=1,OFFSET(data7!E$7,ABSENSI!$AS41,1),IF($AR$2=2,OFFSET(data8!E$7,ABSENSI!$AS41,1),OFFSET(data9!E$7,ABSENSI!$AS41,1)))</f>
        <v>L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4"/>
      <c r="AS41" s="29">
        <f t="shared" ca="1" si="1"/>
        <v>60</v>
      </c>
      <c r="AU41" s="16"/>
      <c r="AV41" t="s">
        <v>95</v>
      </c>
      <c r="AY41" t="s">
        <v>138</v>
      </c>
    </row>
    <row r="42" spans="1:51" ht="30.95" customHeight="1">
      <c r="A42" s="66">
        <v>21</v>
      </c>
      <c r="B42" s="48">
        <f ca="1">IF($AR$2=1,OFFSET(data7!C$7,ABSENSI!$AS42,0),IF($AR$2=2,OFFSET(data8!C$7,ABSENSI!$AS42,0),OFFSET(data9!C$7,ABSENSI!$AS42,0)))</f>
        <v>21342</v>
      </c>
      <c r="C42" s="39" t="str">
        <f ca="1">IF($AR$2=1,OFFSET(data7!D$7,ABSENSI!$AS42,1),IF($AR$2=2,OFFSET(data8!D$7,ABSENSI!$AS42,1),OFFSET(data9!D$7,ABSENSI!$AS42,1)))</f>
        <v>MUHAMMAD RASHYA ALI</v>
      </c>
      <c r="D42" s="43" t="str">
        <f ca="1">IF($AR$2=1,OFFSET(data7!E$7,ABSENSI!$AS42,1),IF($AR$2=2,OFFSET(data8!E$7,ABSENSI!$AS42,1),OFFSET(data9!E$7,ABSENSI!$AS42,1)))</f>
        <v>L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S42" s="29">
        <f t="shared" ca="1" si="1"/>
        <v>61</v>
      </c>
      <c r="AU42" s="16"/>
      <c r="AV42" t="s">
        <v>96</v>
      </c>
      <c r="AY42" t="s">
        <v>139</v>
      </c>
    </row>
    <row r="43" spans="1:51" ht="30.95" customHeight="1">
      <c r="A43" s="66">
        <v>22</v>
      </c>
      <c r="B43" s="48">
        <f ca="1">IF($AR$2=1,OFFSET(data7!C$7,ABSENSI!$AS43,0),IF($AR$2=2,OFFSET(data8!C$7,ABSENSI!$AS43,0),OFFSET(data9!C$7,ABSENSI!$AS43,0)))</f>
        <v>21222</v>
      </c>
      <c r="C43" s="39" t="str">
        <f ca="1">IF($AR$2=1,OFFSET(data7!D$7,ABSENSI!$AS43,1),IF($AR$2=2,OFFSET(data8!D$7,ABSENSI!$AS43,1),OFFSET(data9!D$7,ABSENSI!$AS43,1)))</f>
        <v>MUHAMMAD RIZKY PRATAMA</v>
      </c>
      <c r="D43" s="43" t="str">
        <f ca="1">IF($AR$2=1,OFFSET(data7!E$7,ABSENSI!$AS43,1),IF($AR$2=2,OFFSET(data8!E$7,ABSENSI!$AS43,1),OFFSET(data9!E$7,ABSENSI!$AS43,1)))</f>
        <v>L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4"/>
      <c r="AS43" s="29">
        <f t="shared" ca="1" si="1"/>
        <v>62</v>
      </c>
      <c r="AU43" s="16"/>
      <c r="AV43" t="s">
        <v>97</v>
      </c>
      <c r="AY43" t="s">
        <v>140</v>
      </c>
    </row>
    <row r="44" spans="1:51" ht="30.95" customHeight="1">
      <c r="A44" s="66">
        <v>23</v>
      </c>
      <c r="B44" s="48">
        <f ca="1">IF($AR$2=1,OFFSET(data7!C$7,ABSENSI!$AS44,0),IF($AR$2=2,OFFSET(data8!C$7,ABSENSI!$AS44,0),OFFSET(data9!C$7,ABSENSI!$AS44,0)))</f>
        <v>21258</v>
      </c>
      <c r="C44" s="39" t="str">
        <f ca="1">IF($AR$2=1,OFFSET(data7!D$7,ABSENSI!$AS44,1),IF($AR$2=2,OFFSET(data8!D$7,ABSENSI!$AS44,1),OFFSET(data9!D$7,ABSENSI!$AS44,1)))</f>
        <v>MUKHAMAD THAWAF AL MABRUR</v>
      </c>
      <c r="D44" s="43" t="str">
        <f ca="1">IF($AR$2=1,OFFSET(data7!E$7,ABSENSI!$AS44,1),IF($AR$2=2,OFFSET(data8!E$7,ABSENSI!$AS44,1),OFFSET(data9!E$7,ABSENSI!$AS44,1)))</f>
        <v>L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4"/>
      <c r="AS44" s="29">
        <f t="shared" ca="1" si="1"/>
        <v>63</v>
      </c>
      <c r="AU44" s="16"/>
      <c r="AV44" t="s">
        <v>98</v>
      </c>
      <c r="AY44" t="s">
        <v>141</v>
      </c>
    </row>
    <row r="45" spans="1:51" ht="30.95" customHeight="1">
      <c r="A45" s="66">
        <v>24</v>
      </c>
      <c r="B45" s="48">
        <f ca="1">IF($AR$2=1,OFFSET(data7!C$7,ABSENSI!$AS45,0),IF($AR$2=2,OFFSET(data8!C$7,ABSENSI!$AS45,0),OFFSET(data9!C$7,ABSENSI!$AS45,0)))</f>
        <v>21260</v>
      </c>
      <c r="C45" s="39" t="str">
        <f ca="1">IF($AR$2=1,OFFSET(data7!D$7,ABSENSI!$AS45,1),IF($AR$2=2,OFFSET(data8!D$7,ABSENSI!$AS45,1),OFFSET(data9!D$7,ABSENSI!$AS45,1)))</f>
        <v>NADINE KARUNIA AZAHRA</v>
      </c>
      <c r="D45" s="43" t="str">
        <f ca="1">IF($AR$2=1,OFFSET(data7!E$7,ABSENSI!$AS45,1),IF($AR$2=2,OFFSET(data8!E$7,ABSENSI!$AS45,1),OFFSET(data9!E$7,ABSENSI!$AS45,1)))</f>
        <v>P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4"/>
      <c r="AS45" s="29">
        <f t="shared" ca="1" si="1"/>
        <v>64</v>
      </c>
      <c r="AU45" s="16"/>
      <c r="AV45" t="s">
        <v>99</v>
      </c>
      <c r="AY45" t="s">
        <v>142</v>
      </c>
    </row>
    <row r="46" spans="1:51" ht="30.95" customHeight="1">
      <c r="A46" s="66">
        <v>25</v>
      </c>
      <c r="B46" s="48">
        <f ca="1">IF($AR$2=1,OFFSET(data7!C$7,ABSENSI!$AS46,0),IF($AR$2=2,OFFSET(data8!C$7,ABSENSI!$AS46,0),OFFSET(data9!C$7,ABSENSI!$AS46,0)))</f>
        <v>21184</v>
      </c>
      <c r="C46" s="39" t="str">
        <f ca="1">IF($AR$2=1,OFFSET(data7!D$7,ABSENSI!$AS46,1),IF($AR$2=2,OFFSET(data8!D$7,ABSENSI!$AS46,1),OFFSET(data9!D$7,ABSENSI!$AS46,1)))</f>
        <v>NASYWA RAISSA</v>
      </c>
      <c r="D46" s="43" t="str">
        <f ca="1">IF($AR$2=1,OFFSET(data7!E$7,ABSENSI!$AS46,1),IF($AR$2=2,OFFSET(data8!E$7,ABSENSI!$AS46,1),OFFSET(data9!E$7,ABSENSI!$AS46,1)))</f>
        <v>P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4"/>
      <c r="AS46" s="29">
        <f t="shared" ca="1" si="1"/>
        <v>65</v>
      </c>
    </row>
    <row r="47" spans="1:51" ht="30.95" customHeight="1">
      <c r="A47" s="66">
        <v>26</v>
      </c>
      <c r="B47" s="48">
        <f ca="1">IF($AR$2=1,OFFSET(data7!C$7,ABSENSI!$AS47,0),IF($AR$2=2,OFFSET(data8!C$7,ABSENSI!$AS47,0),OFFSET(data9!C$7,ABSENSI!$AS47,0)))</f>
        <v>21103</v>
      </c>
      <c r="C47" s="39" t="str">
        <f ca="1">IF($AR$2=1,OFFSET(data7!D$7,ABSENSI!$AS47,1),IF($AR$2=2,OFFSET(data8!D$7,ABSENSI!$AS47,1),OFFSET(data9!D$7,ABSENSI!$AS47,1)))</f>
        <v>NAURA AULIA SABRINA</v>
      </c>
      <c r="D47" s="43" t="str">
        <f ca="1">IF($AR$2=1,OFFSET(data7!E$7,ABSENSI!$AS47,1),IF($AR$2=2,OFFSET(data8!E$7,ABSENSI!$AS47,1),OFFSET(data9!E$7,ABSENSI!$AS47,1)))</f>
        <v>P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4"/>
      <c r="AS47" s="29">
        <f t="shared" ca="1" si="1"/>
        <v>66</v>
      </c>
    </row>
    <row r="48" spans="1:51" ht="30.95" customHeight="1">
      <c r="A48" s="66">
        <v>27</v>
      </c>
      <c r="B48" s="48">
        <f ca="1">IF($AR$2=1,OFFSET(data7!C$7,ABSENSI!$AS48,0),IF($AR$2=2,OFFSET(data8!C$7,ABSENSI!$AS48,0),OFFSET(data9!C$7,ABSENSI!$AS48,0)))</f>
        <v>21302</v>
      </c>
      <c r="C48" s="39" t="str">
        <f ca="1">IF($AR$2=1,OFFSET(data7!D$7,ABSENSI!$AS48,1),IF($AR$2=2,OFFSET(data8!D$7,ABSENSI!$AS48,1),OFFSET(data9!D$7,ABSENSI!$AS48,1)))</f>
        <v>NUR ANNISA</v>
      </c>
      <c r="D48" s="43" t="str">
        <f ca="1">IF($AR$2=1,OFFSET(data7!E$7,ABSENSI!$AS48,1),IF($AR$2=2,OFFSET(data8!E$7,ABSENSI!$AS48,1),OFFSET(data9!E$7,ABSENSI!$AS48,1)))</f>
        <v>P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4"/>
      <c r="AS48" s="29">
        <f t="shared" ca="1" si="1"/>
        <v>67</v>
      </c>
    </row>
    <row r="49" spans="1:45" ht="30.95" customHeight="1">
      <c r="A49" s="66">
        <v>28</v>
      </c>
      <c r="B49" s="48">
        <f ca="1">IF($AR$2=1,OFFSET(data7!C$7,ABSENSI!$AS49,0),IF($AR$2=2,OFFSET(data8!C$7,ABSENSI!$AS49,0),OFFSET(data9!C$7,ABSENSI!$AS49,0)))</f>
        <v>21304</v>
      </c>
      <c r="C49" s="39" t="str">
        <f ca="1">IF($AR$2=1,OFFSET(data7!D$7,ABSENSI!$AS49,1),IF($AR$2=2,OFFSET(data8!D$7,ABSENSI!$AS49,1),OFFSET(data9!D$7,ABSENSI!$AS49,1)))</f>
        <v>PUTRI IZZA FAKHIRA</v>
      </c>
      <c r="D49" s="43" t="str">
        <f ca="1">IF($AR$2=1,OFFSET(data7!E$7,ABSENSI!$AS49,1),IF($AR$2=2,OFFSET(data8!E$7,ABSENSI!$AS49,1),OFFSET(data9!E$7,ABSENSI!$AS49,1)))</f>
        <v>P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4"/>
      <c r="AS49" s="29">
        <f t="shared" ca="1" si="1"/>
        <v>68</v>
      </c>
    </row>
    <row r="50" spans="1:45" ht="30.95" customHeight="1">
      <c r="A50" s="66">
        <v>29</v>
      </c>
      <c r="B50" s="48">
        <f ca="1">IF($AR$2=1,OFFSET(data7!C$7,ABSENSI!$AS50,0),IF($AR$2=2,OFFSET(data8!C$7,ABSENSI!$AS50,0),OFFSET(data9!C$7,ABSENSI!$AS50,0)))</f>
        <v>21144</v>
      </c>
      <c r="C50" s="39" t="str">
        <f ca="1">IF($AR$2=1,OFFSET(data7!D$7,ABSENSI!$AS50,1),IF($AR$2=2,OFFSET(data8!D$7,ABSENSI!$AS50,1),OFFSET(data9!D$7,ABSENSI!$AS50,1)))</f>
        <v>RAFAEL FAROLD HEBERT SILALAHI</v>
      </c>
      <c r="D50" s="43" t="str">
        <f ca="1">IF($AR$2=1,OFFSET(data7!E$7,ABSENSI!$AS50,1),IF($AR$2=2,OFFSET(data8!E$7,ABSENSI!$AS50,1),OFFSET(data9!E$7,ABSENSI!$AS50,1)))</f>
        <v>L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4"/>
      <c r="AS50" s="29">
        <f t="shared" ca="1" si="1"/>
        <v>69</v>
      </c>
    </row>
    <row r="51" spans="1:45" ht="30.95" customHeight="1">
      <c r="A51" s="66">
        <v>30</v>
      </c>
      <c r="B51" s="48">
        <f ca="1">IF($AR$2=1,OFFSET(data7!C$7,ABSENSI!$AS51,0),IF($AR$2=2,OFFSET(data8!C$7,ABSENSI!$AS51,0),OFFSET(data9!C$7,ABSENSI!$AS51,0)))</f>
        <v>21347</v>
      </c>
      <c r="C51" s="39" t="str">
        <f ca="1">IF($AR$2=1,OFFSET(data7!D$7,ABSENSI!$AS51,1),IF($AR$2=2,OFFSET(data8!D$7,ABSENSI!$AS51,1),OFFSET(data9!D$7,ABSENSI!$AS51,1)))</f>
        <v>RAIHAN ILHAMSYAH</v>
      </c>
      <c r="D51" s="43" t="str">
        <f ca="1">IF($AR$2=1,OFFSET(data7!E$7,ABSENSI!$AS51,1),IF($AR$2=2,OFFSET(data8!E$7,ABSENSI!$AS51,1),OFFSET(data9!E$7,ABSENSI!$AS51,1)))</f>
        <v>L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4"/>
      <c r="AS51" s="29">
        <f t="shared" ca="1" si="1"/>
        <v>70</v>
      </c>
    </row>
    <row r="52" spans="1:45" ht="30.95" customHeight="1">
      <c r="A52" s="66">
        <v>31</v>
      </c>
      <c r="B52" s="48">
        <f ca="1">IF($AR$2=1,OFFSET(data7!C$7,ABSENSI!$AS52,0),IF($AR$2=2,OFFSET(data8!C$7,ABSENSI!$AS52,0),OFFSET(data9!C$7,ABSENSI!$AS52,0)))</f>
        <v>21348</v>
      </c>
      <c r="C52" s="39" t="str">
        <f ca="1">IF($AR$2=1,OFFSET(data7!D$7,ABSENSI!$AS52,1),IF($AR$2=2,OFFSET(data8!D$7,ABSENSI!$AS52,1),OFFSET(data9!D$7,ABSENSI!$AS52,1)))</f>
        <v>RANGGA EKA PURNAMA</v>
      </c>
      <c r="D52" s="43" t="str">
        <f ca="1">IF($AR$2=1,OFFSET(data7!E$7,ABSENSI!$AS52,1),IF($AR$2=2,OFFSET(data8!E$7,ABSENSI!$AS52,1),OFFSET(data9!E$7,ABSENSI!$AS52,1)))</f>
        <v>L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4"/>
      <c r="AS52" s="29">
        <f t="shared" ca="1" si="1"/>
        <v>71</v>
      </c>
    </row>
    <row r="53" spans="1:45" ht="30.95" customHeight="1">
      <c r="A53" s="66">
        <v>32</v>
      </c>
      <c r="B53" s="48">
        <f ca="1">IF($AR$2=1,OFFSET(data7!C$7,ABSENSI!$AS53,0),IF($AR$2=2,OFFSET(data8!C$7,ABSENSI!$AS53,0),OFFSET(data9!C$7,ABSENSI!$AS53,0)))</f>
        <v>21306</v>
      </c>
      <c r="C53" s="39" t="str">
        <f ca="1">IF($AR$2=1,OFFSET(data7!D$7,ABSENSI!$AS53,1),IF($AR$2=2,OFFSET(data8!D$7,ABSENSI!$AS53,1),OFFSET(data9!D$7,ABSENSI!$AS53,1)))</f>
        <v>RATNA JUWITA</v>
      </c>
      <c r="D53" s="43" t="str">
        <f ca="1">IF($AR$2=1,OFFSET(data7!E$7,ABSENSI!$AS53,1),IF($AR$2=2,OFFSET(data8!E$7,ABSENSI!$AS53,1),OFFSET(data9!E$7,ABSENSI!$AS53,1)))</f>
        <v>P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4"/>
      <c r="AS53" s="29">
        <f t="shared" ca="1" si="1"/>
        <v>72</v>
      </c>
    </row>
    <row r="54" spans="1:45" ht="30.95" customHeight="1">
      <c r="A54" s="66">
        <v>33</v>
      </c>
      <c r="B54" s="48">
        <f ca="1">IF($AR$2=1,OFFSET(data7!C$7,ABSENSI!$AS54,0),IF($AR$2=2,OFFSET(data8!C$7,ABSENSI!$AS54,0),OFFSET(data9!C$7,ABSENSI!$AS54,0)))</f>
        <v>21269</v>
      </c>
      <c r="C54" s="39" t="str">
        <f ca="1">IF($AR$2=1,OFFSET(data7!D$7,ABSENSI!$AS54,1),IF($AR$2=2,OFFSET(data8!D$7,ABSENSI!$AS54,1),OFFSET(data9!D$7,ABSENSI!$AS54,1)))</f>
        <v>RYAN ACHMAD FACHRI</v>
      </c>
      <c r="D54" s="43" t="str">
        <f ca="1">IF($AR$2=1,OFFSET(data7!E$7,ABSENSI!$AS54,1),IF($AR$2=2,OFFSET(data8!E$7,ABSENSI!$AS54,1),OFFSET(data9!E$7,ABSENSI!$AS54,1)))</f>
        <v>L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4"/>
      <c r="AS54" s="29">
        <f t="shared" ca="1" si="1"/>
        <v>73</v>
      </c>
    </row>
    <row r="55" spans="1:45" ht="30.95" customHeight="1">
      <c r="A55" s="66">
        <v>34</v>
      </c>
      <c r="B55" s="48">
        <f ca="1">IF($AR$2=1,OFFSET(data7!C$7,ABSENSI!$AS55,0),IF($AR$2=2,OFFSET(data8!C$7,ABSENSI!$AS55,0),OFFSET(data9!C$7,ABSENSI!$AS55,0)))</f>
        <v>21111</v>
      </c>
      <c r="C55" s="39" t="str">
        <f ca="1">IF($AR$2=1,OFFSET(data7!D$7,ABSENSI!$AS55,1),IF($AR$2=2,OFFSET(data8!D$7,ABSENSI!$AS55,1),OFFSET(data9!D$7,ABSENSI!$AS55,1)))</f>
        <v>SHABRINA KENZA SYAKIRA</v>
      </c>
      <c r="D55" s="43" t="str">
        <f ca="1">IF($AR$2=1,OFFSET(data7!E$7,ABSENSI!$AS55,1),IF($AR$2=2,OFFSET(data8!E$7,ABSENSI!$AS55,1),OFFSET(data9!E$7,ABSENSI!$AS55,1)))</f>
        <v>P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4"/>
      <c r="AS55" s="29">
        <f t="shared" ca="1" si="1"/>
        <v>74</v>
      </c>
    </row>
    <row r="56" spans="1:45" ht="30.95" customHeight="1">
      <c r="A56" s="66">
        <v>35</v>
      </c>
      <c r="B56" s="48">
        <f ca="1">IF($AR$2=1,OFFSET(data7!C$7,ABSENSI!$AS56,0),IF($AR$2=2,OFFSET(data8!C$7,ABSENSI!$AS56,0),OFFSET(data9!C$7,ABSENSI!$AS56,0)))</f>
        <v>21190</v>
      </c>
      <c r="C56" s="39" t="str">
        <f ca="1">IF($AR$2=1,OFFSET(data7!D$7,ABSENSI!$AS56,1),IF($AR$2=2,OFFSET(data8!D$7,ABSENSI!$AS56,1),OFFSET(data9!D$7,ABSENSI!$AS56,1)))</f>
        <v>SHOFIA AULIA PUTRI</v>
      </c>
      <c r="D56" s="43" t="str">
        <f ca="1">IF($AR$2=1,OFFSET(data7!E$7,ABSENSI!$AS56,1),IF($AR$2=2,OFFSET(data8!E$7,ABSENSI!$AS56,1),OFFSET(data9!E$7,ABSENSI!$AS56,1)))</f>
        <v>P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4"/>
      <c r="AS56" s="29">
        <f t="shared" ca="1" si="1"/>
        <v>75</v>
      </c>
    </row>
    <row r="57" spans="1:45" ht="30.95" customHeight="1">
      <c r="A57" s="66">
        <v>36</v>
      </c>
      <c r="B57" s="48">
        <f ca="1">IF($AR$2=1,OFFSET(data7!C$7,ABSENSI!$AS57,0),IF($AR$2=2,OFFSET(data8!C$7,ABSENSI!$AS57,0),OFFSET(data9!C$7,ABSENSI!$AS57,0)))</f>
        <v>21112</v>
      </c>
      <c r="C57" s="39" t="str">
        <f ca="1">IF($AR$2=1,OFFSET(data7!D$7,ABSENSI!$AS57,1),IF($AR$2=2,OFFSET(data8!D$7,ABSENSI!$AS57,1),OFFSET(data9!D$7,ABSENSI!$AS57,1)))</f>
        <v>SITI NOOR AZIZAH DESTIANI</v>
      </c>
      <c r="D57" s="43" t="str">
        <f ca="1">IF($AR$2=1,OFFSET(data7!E$7,ABSENSI!$AS57,1),IF($AR$2=2,OFFSET(data8!E$7,ABSENSI!$AS57,1),OFFSET(data9!E$7,ABSENSI!$AS57,1)))</f>
        <v>P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4"/>
      <c r="AS57" s="29">
        <f t="shared" ca="1" si="1"/>
        <v>76</v>
      </c>
    </row>
    <row r="58" spans="1:45" ht="30.95" customHeight="1">
      <c r="A58" s="66">
        <v>37</v>
      </c>
      <c r="B58" s="48">
        <f ca="1">IF($AR$2=1,OFFSET(data7!C$7,ABSENSI!$AS58,0),IF($AR$2=2,OFFSET(data8!C$7,ABSENSI!$AS58,0),OFFSET(data9!C$7,ABSENSI!$AS58,0)))</f>
        <v>21153</v>
      </c>
      <c r="C58" s="39" t="str">
        <f ca="1">IF($AR$2=1,OFFSET(data7!D$7,ABSENSI!$AS58,1),IF($AR$2=2,OFFSET(data8!D$7,ABSENSI!$AS58,1),OFFSET(data9!D$7,ABSENSI!$AS58,1)))</f>
        <v>SWEETLANA ANISA</v>
      </c>
      <c r="D58" s="43" t="str">
        <f ca="1">IF($AR$2=1,OFFSET(data7!E$7,ABSENSI!$AS58,1),IF($AR$2=2,OFFSET(data8!E$7,ABSENSI!$AS58,1),OFFSET(data9!E$7,ABSENSI!$AS58,1)))</f>
        <v>P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4"/>
      <c r="AS58" s="29">
        <f t="shared" ca="1" si="1"/>
        <v>77</v>
      </c>
    </row>
    <row r="59" spans="1:45" ht="30.95" customHeight="1">
      <c r="A59" s="66">
        <v>38</v>
      </c>
      <c r="B59" s="48">
        <f ca="1">IF($AR$2=1,OFFSET(data7!C$7,ABSENSI!$AS59,0),IF($AR$2=2,OFFSET(data8!C$7,ABSENSI!$AS59,0),OFFSET(data9!C$7,ABSENSI!$AS59,0)))</f>
        <v>21114</v>
      </c>
      <c r="C59" s="39" t="str">
        <f ca="1">IF($AR$2=1,OFFSET(data7!D$7,ABSENSI!$AS59,1),IF($AR$2=2,OFFSET(data8!D$7,ABSENSI!$AS59,1),OFFSET(data9!D$7,ABSENSI!$AS59,1)))</f>
        <v>SYAKILA DAFFA FIANTIKA</v>
      </c>
      <c r="D59" s="43" t="str">
        <f ca="1">IF($AR$2=1,OFFSET(data7!E$7,ABSENSI!$AS59,1),IF($AR$2=2,OFFSET(data8!E$7,ABSENSI!$AS59,1),OFFSET(data9!E$7,ABSENSI!$AS59,1)))</f>
        <v>P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4"/>
      <c r="AS59" s="29">
        <f t="shared" ca="1" si="1"/>
        <v>78</v>
      </c>
    </row>
    <row r="60" spans="1:45" ht="30.95" customHeight="1">
      <c r="A60" s="66">
        <v>39</v>
      </c>
      <c r="B60" s="48">
        <f ca="1">IF($AR$2=1,OFFSET(data7!C$7,ABSENSI!$AS60,0),IF($AR$2=2,OFFSET(data8!C$7,ABSENSI!$AS60,0),OFFSET(data9!C$7,ABSENSI!$AS60,0)))</f>
        <v>21154</v>
      </c>
      <c r="C60" s="39" t="str">
        <f ca="1">IF($AR$2=1,OFFSET(data7!D$7,ABSENSI!$AS60,1),IF($AR$2=2,OFFSET(data8!D$7,ABSENSI!$AS60,1),OFFSET(data9!D$7,ABSENSI!$AS60,1)))</f>
        <v>SYAWAL AL RASYID</v>
      </c>
      <c r="D60" s="43" t="str">
        <f ca="1">IF($AR$2=1,OFFSET(data7!E$7,ABSENSI!$AS60,1),IF($AR$2=2,OFFSET(data8!E$7,ABSENSI!$AS60,1),OFFSET(data9!E$7,ABSENSI!$AS60,1)))</f>
        <v>L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4"/>
      <c r="AS60" s="29">
        <f t="shared" ca="1" si="1"/>
        <v>79</v>
      </c>
    </row>
    <row r="61" spans="1:45" ht="30.95" customHeight="1" thickBot="1">
      <c r="A61" s="67">
        <v>40</v>
      </c>
      <c r="B61" s="49">
        <f ca="1">IF($AR$2=1,OFFSET(data7!C$7,ABSENSI!$AS61,0),IF($AR$2=2,OFFSET(data8!C$7,ABSENSI!$AS61,0),OFFSET(data9!C$7,ABSENSI!$AS61,0)))</f>
        <v>0</v>
      </c>
      <c r="C61" s="40">
        <f ca="1">IF($AR$2=1,OFFSET(data7!D$7,ABSENSI!$AS61,1),IF($AR$2=2,OFFSET(data8!D$7,ABSENSI!$AS61,1),OFFSET(data9!D$7,ABSENSI!$AS61,1)))</f>
        <v>0</v>
      </c>
      <c r="D61" s="45">
        <f ca="1">IF($AR$2=1,OFFSET(data7!E$7,ABSENSI!$AS61,1),IF($AR$2=2,OFFSET(data8!E$7,ABSENSI!$AS61,1),OFFSET(data9!E$7,ABSENSI!$AS61,1)))</f>
        <v>0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6"/>
      <c r="AS61" s="29">
        <f t="shared" ca="1" si="1"/>
        <v>80</v>
      </c>
    </row>
    <row r="63" spans="1:45">
      <c r="B63" s="68" t="str">
        <f ca="1">"L = "&amp;COUNTIF(D22:D61,"L")</f>
        <v>L = 19</v>
      </c>
      <c r="AC63" t="str">
        <f ca="1">"Jakarta, "&amp;DAY(TODAY())&amp;"-"&amp;MONTH(TODAY())&amp;"-"&amp;YEAR(TODAY())</f>
        <v>Jakarta, 23-10-2021</v>
      </c>
    </row>
    <row r="64" spans="1:45">
      <c r="B64" s="68" t="str">
        <f ca="1">"P = "&amp;COUNTIF(D22:D61,"P")</f>
        <v>P = 20</v>
      </c>
      <c r="AC64" t="s">
        <v>75</v>
      </c>
    </row>
    <row r="65" spans="2:29">
      <c r="B65" s="68" t="str">
        <f ca="1">"J = "&amp;COUNTIF(D22:D61,"L")+COUNTIF(D22:D61,"P")</f>
        <v>J = 39</v>
      </c>
    </row>
    <row r="66" spans="2:29">
      <c r="AC66" t="str">
        <f>IF(AR2=1,data7!S4,IF(AR2=2,data8!S4,data9!S4))</f>
        <v>______________________</v>
      </c>
    </row>
  </sheetData>
  <sheetProtection sheet="1" objects="1" scenarios="1"/>
  <mergeCells count="7">
    <mergeCell ref="B17:D18"/>
    <mergeCell ref="AJ20:AM20"/>
    <mergeCell ref="A20:A21"/>
    <mergeCell ref="B20:B21"/>
    <mergeCell ref="C20:C21"/>
    <mergeCell ref="D20:D21"/>
    <mergeCell ref="E20:AI20"/>
  </mergeCells>
  <printOptions horizontalCentered="1"/>
  <pageMargins left="0.7" right="0.7" top="0.5" bottom="0.5" header="0.3" footer="0.3"/>
  <pageSetup paperSize="9" scale="4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1"/>
  <sheetViews>
    <sheetView workbookViewId="0"/>
  </sheetViews>
  <sheetFormatPr defaultRowHeight="15"/>
  <cols>
    <col min="1" max="1" width="3.140625" customWidth="1"/>
    <col min="9" max="9" width="11.42578125" customWidth="1"/>
  </cols>
  <sheetData>
    <row r="2" spans="2:9" ht="26.25">
      <c r="B2" s="130" t="s">
        <v>1980</v>
      </c>
      <c r="C2" s="131"/>
      <c r="D2" s="131"/>
      <c r="E2" s="131"/>
      <c r="F2" s="131"/>
      <c r="G2" s="131"/>
      <c r="H2" s="131"/>
      <c r="I2" s="132"/>
    </row>
    <row r="3" spans="2:9" ht="26.25">
      <c r="B3" s="133" t="s">
        <v>1068</v>
      </c>
      <c r="C3" s="134"/>
      <c r="D3" s="134"/>
      <c r="E3" s="134"/>
      <c r="F3" s="134"/>
      <c r="G3" s="134"/>
      <c r="H3" s="134"/>
      <c r="I3" s="134"/>
    </row>
    <row r="4" spans="2:9" ht="26.25">
      <c r="B4" s="133" t="s">
        <v>1981</v>
      </c>
      <c r="C4" s="134"/>
      <c r="D4" s="134"/>
      <c r="E4" s="134"/>
      <c r="F4" s="134"/>
      <c r="G4" s="134"/>
      <c r="H4" s="134"/>
      <c r="I4" s="134"/>
    </row>
    <row r="5" spans="2:9" ht="15.75" thickBot="1"/>
    <row r="6" spans="2:9" ht="18.75">
      <c r="B6" s="135" t="s">
        <v>1069</v>
      </c>
      <c r="C6" s="136" t="s">
        <v>1070</v>
      </c>
      <c r="D6" s="136" t="s">
        <v>110</v>
      </c>
      <c r="E6" s="137" t="s">
        <v>1071</v>
      </c>
    </row>
    <row r="7" spans="2:9">
      <c r="B7" s="138" t="s">
        <v>31</v>
      </c>
      <c r="C7" s="139">
        <f>COUNTIF(data7!$F$8:$F$47,"L")</f>
        <v>17</v>
      </c>
      <c r="D7" s="139">
        <f>COUNTIF(data7!$F$8:$F$47,"P")</f>
        <v>19</v>
      </c>
      <c r="E7" s="140">
        <f>SUM(C7:D7)</f>
        <v>36</v>
      </c>
      <c r="F7" s="20"/>
      <c r="G7" s="20"/>
      <c r="H7" s="20"/>
      <c r="I7" s="16"/>
    </row>
    <row r="8" spans="2:9">
      <c r="B8" s="138" t="s">
        <v>32</v>
      </c>
      <c r="C8" s="139">
        <f>COUNTIF(data7!$F$48:$F$87,"L")</f>
        <v>17</v>
      </c>
      <c r="D8" s="139">
        <f>COUNTIF(data7!$F$48:$F$87,"P")</f>
        <v>19</v>
      </c>
      <c r="E8" s="140">
        <f t="shared" ref="E8:E14" si="0">SUM(C8:D8)</f>
        <v>36</v>
      </c>
    </row>
    <row r="9" spans="2:9">
      <c r="B9" s="138" t="s">
        <v>33</v>
      </c>
      <c r="C9" s="139">
        <f>COUNTIF(data7!$F$88:$F$127,"L")</f>
        <v>17</v>
      </c>
      <c r="D9" s="139">
        <f>COUNTIF(data7!$F$88:$F$127,"P")</f>
        <v>18</v>
      </c>
      <c r="E9" s="140">
        <f t="shared" si="0"/>
        <v>35</v>
      </c>
    </row>
    <row r="10" spans="2:9">
      <c r="B10" s="138" t="s">
        <v>34</v>
      </c>
      <c r="C10" s="139">
        <f>COUNTIF(data7!$F$128:$F$167,"L")</f>
        <v>17</v>
      </c>
      <c r="D10" s="139">
        <f>COUNTIF(data7!$F$128:$F$167,"P")</f>
        <v>19</v>
      </c>
      <c r="E10" s="140">
        <f t="shared" si="0"/>
        <v>36</v>
      </c>
    </row>
    <row r="11" spans="2:9" ht="15.75" thickBot="1">
      <c r="B11" s="138" t="s">
        <v>35</v>
      </c>
      <c r="C11" s="139">
        <f>COUNTIF(data7!$F$168:$F$207,"L")</f>
        <v>17</v>
      </c>
      <c r="D11" s="139">
        <f>COUNTIF(data7!$F$168:$F$207,"P")</f>
        <v>19</v>
      </c>
      <c r="E11" s="140">
        <f t="shared" si="0"/>
        <v>36</v>
      </c>
    </row>
    <row r="12" spans="2:9" ht="18.75">
      <c r="B12" s="138" t="s">
        <v>36</v>
      </c>
      <c r="C12" s="139">
        <f>COUNTIF(data7!$F$208:$F$247,"L")</f>
        <v>17</v>
      </c>
      <c r="D12" s="139">
        <f>COUNTIF(data7!$F$208:$F$247,"P")</f>
        <v>18</v>
      </c>
      <c r="E12" s="141">
        <f t="shared" si="0"/>
        <v>35</v>
      </c>
      <c r="F12" s="142" t="s">
        <v>1072</v>
      </c>
      <c r="G12" s="143"/>
      <c r="H12" s="143"/>
      <c r="I12" s="212" t="s">
        <v>1078</v>
      </c>
    </row>
    <row r="13" spans="2:9" ht="15.75">
      <c r="B13" s="138" t="s">
        <v>37</v>
      </c>
      <c r="C13" s="139">
        <f>COUNTIF(data7!$F$248:$F$287,"L")</f>
        <v>16</v>
      </c>
      <c r="D13" s="139">
        <f>COUNTIF(data7!$F$248:$F$287,"P")</f>
        <v>18</v>
      </c>
      <c r="E13" s="141">
        <f t="shared" si="0"/>
        <v>34</v>
      </c>
      <c r="F13" s="144" t="s">
        <v>109</v>
      </c>
      <c r="G13" s="145" t="s">
        <v>110</v>
      </c>
      <c r="H13" s="146" t="s">
        <v>1073</v>
      </c>
      <c r="I13" s="213"/>
    </row>
    <row r="14" spans="2:9" ht="24" thickBot="1">
      <c r="B14" s="138" t="s">
        <v>38</v>
      </c>
      <c r="C14" s="139">
        <f>COUNTIF(data7!$F$288:$F$327,"L")</f>
        <v>16</v>
      </c>
      <c r="D14" s="139">
        <f>COUNTIF(data7!$F$288:$F$327,"P")</f>
        <v>19</v>
      </c>
      <c r="E14" s="141">
        <f t="shared" si="0"/>
        <v>35</v>
      </c>
      <c r="F14" s="147">
        <f>SUM(C7:C14)</f>
        <v>134</v>
      </c>
      <c r="G14" s="148">
        <f t="shared" ref="G14:H14" si="1">SUM(D7:D14)</f>
        <v>149</v>
      </c>
      <c r="H14" s="149">
        <f t="shared" si="1"/>
        <v>283</v>
      </c>
      <c r="I14" s="150">
        <f>36*8-H14</f>
        <v>5</v>
      </c>
    </row>
    <row r="15" spans="2:9">
      <c r="B15" s="151" t="s">
        <v>48</v>
      </c>
      <c r="C15" s="152">
        <f>COUNTIF(data8!$F$8:$F$47,"L")</f>
        <v>19</v>
      </c>
      <c r="D15" s="152">
        <f>COUNTIF(data8!$F$8:$F$47,"P")</f>
        <v>20</v>
      </c>
      <c r="E15" s="153">
        <f>SUM(C15:D15)</f>
        <v>39</v>
      </c>
    </row>
    <row r="16" spans="2:9">
      <c r="B16" s="151" t="s">
        <v>49</v>
      </c>
      <c r="C16" s="152">
        <f>COUNTIF(data8!$F$48:$F$87,"L")</f>
        <v>19</v>
      </c>
      <c r="D16" s="152">
        <f>COUNTIF(data8!$F$48:$F$87,"P")</f>
        <v>20</v>
      </c>
      <c r="E16" s="153">
        <f t="shared" ref="E16:E22" si="2">SUM(C16:D16)</f>
        <v>39</v>
      </c>
    </row>
    <row r="17" spans="2:9">
      <c r="B17" s="151" t="s">
        <v>50</v>
      </c>
      <c r="C17" s="152">
        <f>COUNTIF(data8!$F$88:$F$127,"L")</f>
        <v>20</v>
      </c>
      <c r="D17" s="152">
        <f>COUNTIF(data8!$F$88:$F$127,"P")</f>
        <v>20</v>
      </c>
      <c r="E17" s="153">
        <f t="shared" si="2"/>
        <v>40</v>
      </c>
    </row>
    <row r="18" spans="2:9">
      <c r="B18" s="151" t="s">
        <v>51</v>
      </c>
      <c r="C18" s="152">
        <f>COUNTIF(data8!$F$128:$F$167,"L")</f>
        <v>20</v>
      </c>
      <c r="D18" s="152">
        <f>COUNTIF(data8!$F$128:$F$167,"P")</f>
        <v>20</v>
      </c>
      <c r="E18" s="153">
        <f t="shared" si="2"/>
        <v>40</v>
      </c>
    </row>
    <row r="19" spans="2:9" ht="15.75" thickBot="1">
      <c r="B19" s="151" t="s">
        <v>52</v>
      </c>
      <c r="C19" s="152">
        <f>COUNTIF(data8!$F$168:$F$207,"L")</f>
        <v>20</v>
      </c>
      <c r="D19" s="152">
        <f>COUNTIF(data8!$F$168:$F$207,"P")</f>
        <v>20</v>
      </c>
      <c r="E19" s="153">
        <f t="shared" si="2"/>
        <v>40</v>
      </c>
    </row>
    <row r="20" spans="2:9" ht="18.75" customHeight="1">
      <c r="B20" s="151" t="s">
        <v>53</v>
      </c>
      <c r="C20" s="152">
        <f>COUNTIF(data8!$F$208:$F$247,"L")</f>
        <v>20</v>
      </c>
      <c r="D20" s="152">
        <f>COUNTIF(data8!$F$208:$F$247,"P")</f>
        <v>20</v>
      </c>
      <c r="E20" s="153">
        <f t="shared" si="2"/>
        <v>40</v>
      </c>
      <c r="F20" s="142" t="s">
        <v>1074</v>
      </c>
      <c r="G20" s="143"/>
      <c r="H20" s="154"/>
      <c r="I20" s="212" t="s">
        <v>1078</v>
      </c>
    </row>
    <row r="21" spans="2:9" ht="15.75" customHeight="1">
      <c r="B21" s="151" t="s">
        <v>54</v>
      </c>
      <c r="C21" s="152">
        <f>COUNTIF(data8!$F$248:$F$287,"L")</f>
        <v>20</v>
      </c>
      <c r="D21" s="152">
        <f>COUNTIF(data8!$F$248:$F$287,"P")</f>
        <v>19</v>
      </c>
      <c r="E21" s="153">
        <f t="shared" si="2"/>
        <v>39</v>
      </c>
      <c r="F21" s="144" t="s">
        <v>109</v>
      </c>
      <c r="G21" s="145" t="s">
        <v>110</v>
      </c>
      <c r="H21" s="155" t="s">
        <v>1073</v>
      </c>
      <c r="I21" s="213"/>
    </row>
    <row r="22" spans="2:9" ht="24" thickBot="1">
      <c r="B22" s="151" t="s">
        <v>55</v>
      </c>
      <c r="C22" s="152">
        <f>COUNTIF(data8!$F$288:$F$327,"L")</f>
        <v>21</v>
      </c>
      <c r="D22" s="152">
        <f>COUNTIF(data8!$F$288:$F$327,"P")</f>
        <v>19</v>
      </c>
      <c r="E22" s="153">
        <f t="shared" si="2"/>
        <v>40</v>
      </c>
      <c r="F22" s="147">
        <f>SUM(C15:C22)</f>
        <v>159</v>
      </c>
      <c r="G22" s="148">
        <f t="shared" ref="G22:H22" si="3">SUM(D15:D22)</f>
        <v>158</v>
      </c>
      <c r="H22" s="156">
        <f t="shared" si="3"/>
        <v>317</v>
      </c>
      <c r="I22" s="150">
        <f>40*8-H22</f>
        <v>3</v>
      </c>
    </row>
    <row r="23" spans="2:9">
      <c r="B23" s="157" t="s">
        <v>40</v>
      </c>
      <c r="C23" s="158">
        <f>COUNTIF(data9!$F$8:$F$47,"L")</f>
        <v>15</v>
      </c>
      <c r="D23" s="158">
        <f>COUNTIF(data9!$F$8:$F$47,"P")</f>
        <v>21</v>
      </c>
      <c r="E23" s="159">
        <f>SUM(C23:D23)</f>
        <v>36</v>
      </c>
    </row>
    <row r="24" spans="2:9">
      <c r="B24" s="157" t="s">
        <v>41</v>
      </c>
      <c r="C24" s="158">
        <f>COUNTIF(data9!$F$48:$F$87,"L")</f>
        <v>15</v>
      </c>
      <c r="D24" s="158">
        <f>COUNTIF(data9!$F$48:$F$87,"P")</f>
        <v>21</v>
      </c>
      <c r="E24" s="159">
        <f t="shared" ref="E24:E30" si="4">SUM(C24:D24)</f>
        <v>36</v>
      </c>
    </row>
    <row r="25" spans="2:9">
      <c r="B25" s="157" t="s">
        <v>42</v>
      </c>
      <c r="C25" s="158">
        <f>COUNTIF(data9!$F$88:$F$127,"L")</f>
        <v>14</v>
      </c>
      <c r="D25" s="158">
        <f>COUNTIF(data9!$F$88:$F$127,"P")</f>
        <v>22</v>
      </c>
      <c r="E25" s="159">
        <f t="shared" si="4"/>
        <v>36</v>
      </c>
    </row>
    <row r="26" spans="2:9">
      <c r="B26" s="157" t="s">
        <v>43</v>
      </c>
      <c r="C26" s="158">
        <f>COUNTIF(data9!$F$128:$F$167,"L")</f>
        <v>14</v>
      </c>
      <c r="D26" s="158">
        <f>COUNTIF(data9!$F$128:$F$167,"P")</f>
        <v>22</v>
      </c>
      <c r="E26" s="159">
        <f t="shared" si="4"/>
        <v>36</v>
      </c>
    </row>
    <row r="27" spans="2:9" ht="15.75" thickBot="1">
      <c r="B27" s="157" t="s">
        <v>44</v>
      </c>
      <c r="C27" s="158">
        <f>COUNTIF(data9!$F$168:$F$207,"L")</f>
        <v>14</v>
      </c>
      <c r="D27" s="158">
        <f>COUNTIF(data9!$F$168:$F$207,"P")</f>
        <v>22</v>
      </c>
      <c r="E27" s="159">
        <f t="shared" si="4"/>
        <v>36</v>
      </c>
    </row>
    <row r="28" spans="2:9" ht="18.75" customHeight="1">
      <c r="B28" s="157" t="s">
        <v>45</v>
      </c>
      <c r="C28" s="158">
        <f>COUNTIF(data9!$F$208:$F$247,"L")</f>
        <v>13</v>
      </c>
      <c r="D28" s="158">
        <f>COUNTIF(data9!$F$208:$F$247,"P")</f>
        <v>22</v>
      </c>
      <c r="E28" s="159">
        <f t="shared" si="4"/>
        <v>35</v>
      </c>
      <c r="F28" s="142" t="s">
        <v>1075</v>
      </c>
      <c r="G28" s="143"/>
      <c r="H28" s="154"/>
      <c r="I28" s="212" t="s">
        <v>1078</v>
      </c>
    </row>
    <row r="29" spans="2:9" ht="15.75" customHeight="1">
      <c r="B29" s="157" t="s">
        <v>46</v>
      </c>
      <c r="C29" s="158">
        <f>COUNTIF(data9!$F$248:$F$287,"L")</f>
        <v>13</v>
      </c>
      <c r="D29" s="158">
        <f>COUNTIF(data9!$F$248:$F$287,"P")</f>
        <v>21</v>
      </c>
      <c r="E29" s="159">
        <f t="shared" si="4"/>
        <v>34</v>
      </c>
      <c r="F29" s="144" t="s">
        <v>109</v>
      </c>
      <c r="G29" s="145" t="s">
        <v>110</v>
      </c>
      <c r="H29" s="155" t="s">
        <v>1073</v>
      </c>
      <c r="I29" s="213"/>
    </row>
    <row r="30" spans="2:9" ht="24" thickBot="1">
      <c r="B30" s="160" t="s">
        <v>47</v>
      </c>
      <c r="C30" s="161">
        <f>COUNTIF(data9!$F$288:$F$327,"L")</f>
        <v>13</v>
      </c>
      <c r="D30" s="161">
        <f>COUNTIF(data9!$F$288:$F$327,"P")</f>
        <v>22</v>
      </c>
      <c r="E30" s="162">
        <f t="shared" si="4"/>
        <v>35</v>
      </c>
      <c r="F30" s="163">
        <f>SUM(C23:C30)</f>
        <v>111</v>
      </c>
      <c r="G30" s="164">
        <f t="shared" ref="G30:H30" si="5">SUM(D23:D30)</f>
        <v>173</v>
      </c>
      <c r="H30" s="165">
        <f t="shared" si="5"/>
        <v>284</v>
      </c>
      <c r="I30" s="166">
        <f>36*8-H30</f>
        <v>4</v>
      </c>
    </row>
    <row r="31" spans="2:9" ht="27" thickBot="1">
      <c r="B31" s="167" t="s">
        <v>1076</v>
      </c>
      <c r="C31" s="174">
        <f>SUM(C7:C30)</f>
        <v>404</v>
      </c>
      <c r="D31" s="174">
        <f t="shared" ref="D31:E31" si="6">SUM(D7:D30)</f>
        <v>480</v>
      </c>
      <c r="E31" s="175">
        <f t="shared" si="6"/>
        <v>884</v>
      </c>
      <c r="F31" s="214" t="s">
        <v>1077</v>
      </c>
      <c r="G31" s="215"/>
      <c r="H31" s="216"/>
      <c r="I31" s="168">
        <f>I30+I22+I14</f>
        <v>12</v>
      </c>
    </row>
  </sheetData>
  <mergeCells count="4">
    <mergeCell ref="I12:I13"/>
    <mergeCell ref="I20:I21"/>
    <mergeCell ref="I28:I29"/>
    <mergeCell ref="F31:H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data7</vt:lpstr>
      <vt:lpstr>data8</vt:lpstr>
      <vt:lpstr>data9</vt:lpstr>
      <vt:lpstr>DAFNIL</vt:lpstr>
      <vt:lpstr>DANAM</vt:lpstr>
      <vt:lpstr>ABSENSI</vt:lpstr>
      <vt:lpstr>Rekap</vt:lpstr>
      <vt:lpstr>ABSENSI!Print_Area</vt:lpstr>
      <vt:lpstr>DAFNIL!Print_Area</vt:lpstr>
      <vt:lpstr>DANAM!Print_Area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 SUTARYANTO</dc:creator>
  <cp:lastModifiedBy>IDA AMALIA</cp:lastModifiedBy>
  <cp:lastPrinted>2021-09-13T07:39:24Z</cp:lastPrinted>
  <dcterms:created xsi:type="dcterms:W3CDTF">2018-07-27T04:11:09Z</dcterms:created>
  <dcterms:modified xsi:type="dcterms:W3CDTF">2021-10-23T08:29:00Z</dcterms:modified>
</cp:coreProperties>
</file>