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0730" windowHeight="11160" tabRatio="598" activeTab="6"/>
  </bookViews>
  <sheets>
    <sheet name="RAPOR" sheetId="1" r:id="rId1"/>
    <sheet name="AGM" sheetId="2" r:id="rId2"/>
    <sheet name="PPKN" sheetId="3" r:id="rId3"/>
    <sheet name="IND" sheetId="4" r:id="rId4"/>
    <sheet name="MAT" sheetId="5" r:id="rId5"/>
    <sheet name="SBUD" sheetId="9" r:id="rId6"/>
    <sheet name="IPA" sheetId="6" r:id="rId7"/>
    <sheet name="IPS" sheetId="7" r:id="rId8"/>
    <sheet name="ING" sheetId="8" r:id="rId9"/>
    <sheet name="PJAS" sheetId="10" r:id="rId10"/>
    <sheet name="PRAK" sheetId="11" r:id="rId11"/>
    <sheet name="ABSEN" sheetId="12" r:id="rId12"/>
    <sheet name="WALI" sheetId="13" r:id="rId13"/>
  </sheets>
  <definedNames>
    <definedName name="absen">ABSEN!$B$7:$O$326</definedName>
    <definedName name="AGAMA">AGM!$B$7:$S$326</definedName>
    <definedName name="INDO">IND!$B$7:$Z$326</definedName>
    <definedName name="INGG">ING!$B$7:$Z$326</definedName>
    <definedName name="IPAL">IPA!$B$7:$Z$326</definedName>
    <definedName name="IPSO">IPS!$B$7:$Z$326</definedName>
    <definedName name="LOOK">RAPOR!$U$13:$Y$20</definedName>
    <definedName name="MATE">MAT!$B$7:$Z$326</definedName>
    <definedName name="PENJAS">PJAS!$B$7:$Z$326</definedName>
    <definedName name="PPKN">PPKN!$B$7:$Z$326</definedName>
    <definedName name="PRAKARYA">PRAK!$B$7:$Z$326</definedName>
    <definedName name="predikat">AGM!$U$7:$W$12</definedName>
    <definedName name="_xlnm.Print_Area" localSheetId="0">RAPOR!$A$1:$N$41</definedName>
    <definedName name="SENI">SBUD!$B$7:$Y$326</definedName>
    <definedName name="TandaTangan">INDEX(WALI!$N$7:$N$14,MATCH(RAPOR!$I$38,WALI!$L$7:$L$14,0),0)</definedName>
    <definedName name="wali">WALI!$J$7:$M$14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  <c r="M4" i="1"/>
  <c r="I38" i="1" l="1"/>
  <c r="K326" i="11" l="1"/>
  <c r="K325" i="11"/>
  <c r="K324" i="11"/>
  <c r="K323" i="11"/>
  <c r="K322" i="11"/>
  <c r="K321" i="11"/>
  <c r="K320" i="11"/>
  <c r="K319" i="11"/>
  <c r="K318" i="11"/>
  <c r="K317" i="11"/>
  <c r="K316" i="11"/>
  <c r="K315" i="11"/>
  <c r="K314" i="11"/>
  <c r="K313" i="11"/>
  <c r="K312" i="11"/>
  <c r="K311" i="11"/>
  <c r="K310" i="11"/>
  <c r="K309" i="11"/>
  <c r="K308" i="11"/>
  <c r="K307" i="11"/>
  <c r="K306" i="11"/>
  <c r="K305" i="1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4" i="11"/>
  <c r="K273" i="11"/>
  <c r="K272" i="11"/>
  <c r="K271" i="11"/>
  <c r="K270" i="11"/>
  <c r="K269" i="11"/>
  <c r="K268" i="11"/>
  <c r="K267" i="11"/>
  <c r="K266" i="11"/>
  <c r="K265" i="11"/>
  <c r="K264" i="11"/>
  <c r="K263" i="11"/>
  <c r="K262" i="11"/>
  <c r="K261" i="11"/>
  <c r="K260" i="11"/>
  <c r="K259" i="11"/>
  <c r="K258" i="11"/>
  <c r="K257" i="11"/>
  <c r="K256" i="11"/>
  <c r="K255" i="11"/>
  <c r="K254" i="11"/>
  <c r="K253" i="11"/>
  <c r="K252" i="11"/>
  <c r="K251" i="11"/>
  <c r="K250" i="11"/>
  <c r="K249" i="11"/>
  <c r="K248" i="11"/>
  <c r="K247" i="11"/>
  <c r="K246" i="11"/>
  <c r="K245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30" i="11"/>
  <c r="K229" i="11"/>
  <c r="K228" i="11"/>
  <c r="K227" i="11"/>
  <c r="K226" i="11"/>
  <c r="K225" i="11"/>
  <c r="K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326" i="10"/>
  <c r="K325" i="10"/>
  <c r="K324" i="10"/>
  <c r="K323" i="10"/>
  <c r="K322" i="10"/>
  <c r="K321" i="10"/>
  <c r="K320" i="10"/>
  <c r="K319" i="10"/>
  <c r="K318" i="10"/>
  <c r="K317" i="10"/>
  <c r="K316" i="10"/>
  <c r="K315" i="10"/>
  <c r="K314" i="10"/>
  <c r="K313" i="10"/>
  <c r="K312" i="10"/>
  <c r="K311" i="10"/>
  <c r="K310" i="10"/>
  <c r="K309" i="10"/>
  <c r="K308" i="10"/>
  <c r="K307" i="10"/>
  <c r="K306" i="10"/>
  <c r="K305" i="10"/>
  <c r="K304" i="10"/>
  <c r="K303" i="10"/>
  <c r="K302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326" i="7"/>
  <c r="K325" i="7"/>
  <c r="K324" i="7"/>
  <c r="K323" i="7"/>
  <c r="K322" i="7"/>
  <c r="K321" i="7"/>
  <c r="K320" i="7"/>
  <c r="K319" i="7"/>
  <c r="K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K292" i="7"/>
  <c r="K291" i="7"/>
  <c r="K290" i="7"/>
  <c r="K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K263" i="7"/>
  <c r="K262" i="7"/>
  <c r="K261" i="7"/>
  <c r="K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K234" i="7"/>
  <c r="K233" i="7"/>
  <c r="K232" i="7"/>
  <c r="K231" i="7"/>
  <c r="K230" i="7"/>
  <c r="K229" i="7"/>
  <c r="K228" i="7"/>
  <c r="K227" i="7"/>
  <c r="K226" i="7"/>
  <c r="K225" i="7"/>
  <c r="K224" i="7"/>
  <c r="K223" i="7"/>
  <c r="K222" i="7"/>
  <c r="K221" i="7"/>
  <c r="K220" i="7"/>
  <c r="K219" i="7"/>
  <c r="K218" i="7"/>
  <c r="K217" i="7"/>
  <c r="K216" i="7"/>
  <c r="K215" i="7"/>
  <c r="K214" i="7"/>
  <c r="K213" i="7"/>
  <c r="K212" i="7"/>
  <c r="K211" i="7"/>
  <c r="K210" i="7"/>
  <c r="K209" i="7"/>
  <c r="K208" i="7"/>
  <c r="K207" i="7"/>
  <c r="K206" i="7"/>
  <c r="K205" i="7"/>
  <c r="K204" i="7"/>
  <c r="K203" i="7"/>
  <c r="K202" i="7"/>
  <c r="K201" i="7"/>
  <c r="K200" i="7"/>
  <c r="K199" i="7"/>
  <c r="K198" i="7"/>
  <c r="K197" i="7"/>
  <c r="K196" i="7"/>
  <c r="K195" i="7"/>
  <c r="K194" i="7"/>
  <c r="K193" i="7"/>
  <c r="K192" i="7"/>
  <c r="K191" i="7"/>
  <c r="K190" i="7"/>
  <c r="K189" i="7"/>
  <c r="K188" i="7"/>
  <c r="K187" i="7"/>
  <c r="K186" i="7"/>
  <c r="K185" i="7"/>
  <c r="K184" i="7"/>
  <c r="K183" i="7"/>
  <c r="K182" i="7"/>
  <c r="K181" i="7"/>
  <c r="K180" i="7"/>
  <c r="K179" i="7"/>
  <c r="K178" i="7"/>
  <c r="K177" i="7"/>
  <c r="K176" i="7"/>
  <c r="K175" i="7"/>
  <c r="K174" i="7"/>
  <c r="K173" i="7"/>
  <c r="K172" i="7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F326" i="12" l="1"/>
  <c r="E326" i="12"/>
  <c r="D326" i="12"/>
  <c r="C326" i="12"/>
  <c r="B326" i="12"/>
  <c r="A326" i="12"/>
  <c r="F325" i="12"/>
  <c r="E325" i="12"/>
  <c r="D325" i="12"/>
  <c r="C325" i="12"/>
  <c r="B325" i="12"/>
  <c r="A325" i="12"/>
  <c r="F324" i="12"/>
  <c r="E324" i="12"/>
  <c r="D324" i="12"/>
  <c r="C324" i="12"/>
  <c r="B324" i="12"/>
  <c r="A324" i="12"/>
  <c r="F323" i="12"/>
  <c r="E323" i="12"/>
  <c r="D323" i="12"/>
  <c r="C323" i="12"/>
  <c r="B323" i="12"/>
  <c r="A323" i="12"/>
  <c r="F322" i="12"/>
  <c r="E322" i="12"/>
  <c r="D322" i="12"/>
  <c r="C322" i="12"/>
  <c r="B322" i="12"/>
  <c r="A322" i="12"/>
  <c r="F321" i="12"/>
  <c r="E321" i="12"/>
  <c r="D321" i="12"/>
  <c r="C321" i="12"/>
  <c r="B321" i="12"/>
  <c r="A321" i="12"/>
  <c r="F320" i="12"/>
  <c r="E320" i="12"/>
  <c r="D320" i="12"/>
  <c r="C320" i="12"/>
  <c r="B320" i="12"/>
  <c r="A320" i="12"/>
  <c r="F319" i="12"/>
  <c r="E319" i="12"/>
  <c r="D319" i="12"/>
  <c r="C319" i="12"/>
  <c r="B319" i="12"/>
  <c r="A319" i="12"/>
  <c r="F318" i="12"/>
  <c r="E318" i="12"/>
  <c r="D318" i="12"/>
  <c r="C318" i="12"/>
  <c r="B318" i="12"/>
  <c r="A318" i="12"/>
  <c r="F317" i="12"/>
  <c r="E317" i="12"/>
  <c r="D317" i="12"/>
  <c r="C317" i="12"/>
  <c r="B317" i="12"/>
  <c r="A317" i="12"/>
  <c r="F316" i="12"/>
  <c r="E316" i="12"/>
  <c r="D316" i="12"/>
  <c r="C316" i="12"/>
  <c r="B316" i="12"/>
  <c r="A316" i="12"/>
  <c r="F315" i="12"/>
  <c r="E315" i="12"/>
  <c r="D315" i="12"/>
  <c r="C315" i="12"/>
  <c r="B315" i="12"/>
  <c r="A315" i="12"/>
  <c r="F314" i="12"/>
  <c r="E314" i="12"/>
  <c r="D314" i="12"/>
  <c r="C314" i="12"/>
  <c r="B314" i="12"/>
  <c r="A314" i="12"/>
  <c r="F313" i="12"/>
  <c r="E313" i="12"/>
  <c r="D313" i="12"/>
  <c r="C313" i="12"/>
  <c r="B313" i="12"/>
  <c r="A313" i="12"/>
  <c r="F312" i="12"/>
  <c r="E312" i="12"/>
  <c r="D312" i="12"/>
  <c r="C312" i="12"/>
  <c r="B312" i="12"/>
  <c r="A312" i="12"/>
  <c r="F311" i="12"/>
  <c r="E311" i="12"/>
  <c r="D311" i="12"/>
  <c r="C311" i="12"/>
  <c r="B311" i="12"/>
  <c r="A311" i="12"/>
  <c r="F310" i="12"/>
  <c r="E310" i="12"/>
  <c r="D310" i="12"/>
  <c r="C310" i="12"/>
  <c r="B310" i="12"/>
  <c r="A310" i="12"/>
  <c r="F309" i="12"/>
  <c r="E309" i="12"/>
  <c r="D309" i="12"/>
  <c r="C309" i="12"/>
  <c r="B309" i="12"/>
  <c r="A309" i="12"/>
  <c r="F308" i="12"/>
  <c r="E308" i="12"/>
  <c r="D308" i="12"/>
  <c r="C308" i="12"/>
  <c r="B308" i="12"/>
  <c r="A308" i="12"/>
  <c r="F307" i="12"/>
  <c r="E307" i="12"/>
  <c r="D307" i="12"/>
  <c r="C307" i="12"/>
  <c r="B307" i="12"/>
  <c r="A307" i="12"/>
  <c r="F306" i="12"/>
  <c r="E306" i="12"/>
  <c r="D306" i="12"/>
  <c r="C306" i="12"/>
  <c r="B306" i="12"/>
  <c r="A306" i="12"/>
  <c r="F305" i="12"/>
  <c r="E305" i="12"/>
  <c r="D305" i="12"/>
  <c r="C305" i="12"/>
  <c r="B305" i="12"/>
  <c r="A305" i="12"/>
  <c r="F304" i="12"/>
  <c r="E304" i="12"/>
  <c r="D304" i="12"/>
  <c r="C304" i="12"/>
  <c r="B304" i="12"/>
  <c r="A304" i="12"/>
  <c r="F303" i="12"/>
  <c r="E303" i="12"/>
  <c r="D303" i="12"/>
  <c r="C303" i="12"/>
  <c r="B303" i="12"/>
  <c r="A303" i="12"/>
  <c r="F302" i="12"/>
  <c r="E302" i="12"/>
  <c r="D302" i="12"/>
  <c r="C302" i="12"/>
  <c r="B302" i="12"/>
  <c r="A302" i="12"/>
  <c r="F301" i="12"/>
  <c r="E301" i="12"/>
  <c r="D301" i="12"/>
  <c r="C301" i="12"/>
  <c r="B301" i="12"/>
  <c r="A301" i="12"/>
  <c r="F300" i="12"/>
  <c r="E300" i="12"/>
  <c r="D300" i="12"/>
  <c r="C300" i="12"/>
  <c r="B300" i="12"/>
  <c r="A300" i="12"/>
  <c r="F299" i="12"/>
  <c r="E299" i="12"/>
  <c r="D299" i="12"/>
  <c r="C299" i="12"/>
  <c r="B299" i="12"/>
  <c r="A299" i="12"/>
  <c r="F298" i="12"/>
  <c r="E298" i="12"/>
  <c r="D298" i="12"/>
  <c r="C298" i="12"/>
  <c r="B298" i="12"/>
  <c r="A298" i="12"/>
  <c r="F297" i="12"/>
  <c r="E297" i="12"/>
  <c r="D297" i="12"/>
  <c r="C297" i="12"/>
  <c r="B297" i="12"/>
  <c r="A297" i="12"/>
  <c r="F296" i="12"/>
  <c r="E296" i="12"/>
  <c r="D296" i="12"/>
  <c r="C296" i="12"/>
  <c r="B296" i="12"/>
  <c r="A296" i="12"/>
  <c r="F295" i="12"/>
  <c r="E295" i="12"/>
  <c r="D295" i="12"/>
  <c r="C295" i="12"/>
  <c r="B295" i="12"/>
  <c r="A295" i="12"/>
  <c r="F294" i="12"/>
  <c r="E294" i="12"/>
  <c r="D294" i="12"/>
  <c r="C294" i="12"/>
  <c r="B294" i="12"/>
  <c r="A294" i="12"/>
  <c r="F293" i="12"/>
  <c r="E293" i="12"/>
  <c r="D293" i="12"/>
  <c r="C293" i="12"/>
  <c r="B293" i="12"/>
  <c r="A293" i="12"/>
  <c r="F292" i="12"/>
  <c r="E292" i="12"/>
  <c r="D292" i="12"/>
  <c r="C292" i="12"/>
  <c r="B292" i="12"/>
  <c r="A292" i="12"/>
  <c r="F291" i="12"/>
  <c r="E291" i="12"/>
  <c r="D291" i="12"/>
  <c r="C291" i="12"/>
  <c r="B291" i="12"/>
  <c r="A291" i="12"/>
  <c r="F290" i="12"/>
  <c r="E290" i="12"/>
  <c r="D290" i="12"/>
  <c r="C290" i="12"/>
  <c r="B290" i="12"/>
  <c r="A290" i="12"/>
  <c r="F289" i="12"/>
  <c r="E289" i="12"/>
  <c r="D289" i="12"/>
  <c r="C289" i="12"/>
  <c r="B289" i="12"/>
  <c r="A289" i="12"/>
  <c r="F288" i="12"/>
  <c r="E288" i="12"/>
  <c r="D288" i="12"/>
  <c r="C288" i="12"/>
  <c r="B288" i="12"/>
  <c r="A288" i="12"/>
  <c r="F287" i="12"/>
  <c r="E287" i="12"/>
  <c r="D287" i="12"/>
  <c r="C287" i="12"/>
  <c r="B287" i="12"/>
  <c r="A287" i="12"/>
  <c r="F286" i="12"/>
  <c r="E286" i="12"/>
  <c r="D286" i="12"/>
  <c r="C286" i="12"/>
  <c r="B286" i="12"/>
  <c r="A286" i="12"/>
  <c r="F285" i="12"/>
  <c r="E285" i="12"/>
  <c r="D285" i="12"/>
  <c r="C285" i="12"/>
  <c r="B285" i="12"/>
  <c r="A285" i="12"/>
  <c r="F284" i="12"/>
  <c r="E284" i="12"/>
  <c r="D284" i="12"/>
  <c r="C284" i="12"/>
  <c r="B284" i="12"/>
  <c r="A284" i="12"/>
  <c r="F283" i="12"/>
  <c r="E283" i="12"/>
  <c r="D283" i="12"/>
  <c r="C283" i="12"/>
  <c r="B283" i="12"/>
  <c r="A283" i="12"/>
  <c r="F282" i="12"/>
  <c r="E282" i="12"/>
  <c r="D282" i="12"/>
  <c r="C282" i="12"/>
  <c r="B282" i="12"/>
  <c r="A282" i="12"/>
  <c r="F281" i="12"/>
  <c r="E281" i="12"/>
  <c r="D281" i="12"/>
  <c r="C281" i="12"/>
  <c r="B281" i="12"/>
  <c r="A281" i="12"/>
  <c r="F280" i="12"/>
  <c r="E280" i="12"/>
  <c r="D280" i="12"/>
  <c r="C280" i="12"/>
  <c r="B280" i="12"/>
  <c r="A280" i="12"/>
  <c r="F279" i="12"/>
  <c r="E279" i="12"/>
  <c r="D279" i="12"/>
  <c r="C279" i="12"/>
  <c r="B279" i="12"/>
  <c r="A279" i="12"/>
  <c r="F278" i="12"/>
  <c r="E278" i="12"/>
  <c r="D278" i="12"/>
  <c r="C278" i="12"/>
  <c r="B278" i="12"/>
  <c r="A278" i="12"/>
  <c r="F277" i="12"/>
  <c r="E277" i="12"/>
  <c r="D277" i="12"/>
  <c r="C277" i="12"/>
  <c r="B277" i="12"/>
  <c r="A277" i="12"/>
  <c r="F276" i="12"/>
  <c r="E276" i="12"/>
  <c r="D276" i="12"/>
  <c r="C276" i="12"/>
  <c r="B276" i="12"/>
  <c r="A276" i="12"/>
  <c r="F275" i="12"/>
  <c r="E275" i="12"/>
  <c r="D275" i="12"/>
  <c r="C275" i="12"/>
  <c r="B275" i="12"/>
  <c r="A275" i="12"/>
  <c r="F274" i="12"/>
  <c r="E274" i="12"/>
  <c r="D274" i="12"/>
  <c r="C274" i="12"/>
  <c r="B274" i="12"/>
  <c r="A274" i="12"/>
  <c r="F273" i="12"/>
  <c r="E273" i="12"/>
  <c r="D273" i="12"/>
  <c r="C273" i="12"/>
  <c r="B273" i="12"/>
  <c r="A273" i="12"/>
  <c r="F272" i="12"/>
  <c r="E272" i="12"/>
  <c r="D272" i="12"/>
  <c r="C272" i="12"/>
  <c r="B272" i="12"/>
  <c r="A272" i="12"/>
  <c r="F271" i="12"/>
  <c r="E271" i="12"/>
  <c r="D271" i="12"/>
  <c r="C271" i="12"/>
  <c r="B271" i="12"/>
  <c r="A271" i="12"/>
  <c r="F270" i="12"/>
  <c r="E270" i="12"/>
  <c r="D270" i="12"/>
  <c r="C270" i="12"/>
  <c r="B270" i="12"/>
  <c r="A270" i="12"/>
  <c r="F269" i="12"/>
  <c r="E269" i="12"/>
  <c r="D269" i="12"/>
  <c r="C269" i="12"/>
  <c r="B269" i="12"/>
  <c r="A269" i="12"/>
  <c r="F268" i="12"/>
  <c r="E268" i="12"/>
  <c r="D268" i="12"/>
  <c r="C268" i="12"/>
  <c r="B268" i="12"/>
  <c r="A268" i="12"/>
  <c r="F267" i="12"/>
  <c r="E267" i="12"/>
  <c r="D267" i="12"/>
  <c r="C267" i="12"/>
  <c r="B267" i="12"/>
  <c r="A267" i="12"/>
  <c r="F266" i="12"/>
  <c r="E266" i="12"/>
  <c r="D266" i="12"/>
  <c r="C266" i="12"/>
  <c r="B266" i="12"/>
  <c r="A266" i="12"/>
  <c r="F265" i="12"/>
  <c r="E265" i="12"/>
  <c r="D265" i="12"/>
  <c r="C265" i="12"/>
  <c r="B265" i="12"/>
  <c r="A265" i="12"/>
  <c r="F264" i="12"/>
  <c r="E264" i="12"/>
  <c r="D264" i="12"/>
  <c r="C264" i="12"/>
  <c r="B264" i="12"/>
  <c r="A264" i="12"/>
  <c r="F263" i="12"/>
  <c r="E263" i="12"/>
  <c r="D263" i="12"/>
  <c r="C263" i="12"/>
  <c r="B263" i="12"/>
  <c r="A263" i="12"/>
  <c r="F262" i="12"/>
  <c r="E262" i="12"/>
  <c r="D262" i="12"/>
  <c r="C262" i="12"/>
  <c r="B262" i="12"/>
  <c r="A262" i="12"/>
  <c r="F261" i="12"/>
  <c r="E261" i="12"/>
  <c r="D261" i="12"/>
  <c r="C261" i="12"/>
  <c r="B261" i="12"/>
  <c r="A261" i="12"/>
  <c r="F260" i="12"/>
  <c r="E260" i="12"/>
  <c r="D260" i="12"/>
  <c r="C260" i="12"/>
  <c r="B260" i="12"/>
  <c r="A260" i="12"/>
  <c r="F259" i="12"/>
  <c r="E259" i="12"/>
  <c r="D259" i="12"/>
  <c r="C259" i="12"/>
  <c r="B259" i="12"/>
  <c r="A259" i="12"/>
  <c r="F258" i="12"/>
  <c r="E258" i="12"/>
  <c r="D258" i="12"/>
  <c r="C258" i="12"/>
  <c r="B258" i="12"/>
  <c r="A258" i="12"/>
  <c r="F257" i="12"/>
  <c r="E257" i="12"/>
  <c r="D257" i="12"/>
  <c r="C257" i="12"/>
  <c r="B257" i="12"/>
  <c r="A257" i="12"/>
  <c r="F256" i="12"/>
  <c r="E256" i="12"/>
  <c r="D256" i="12"/>
  <c r="C256" i="12"/>
  <c r="B256" i="12"/>
  <c r="A256" i="12"/>
  <c r="F255" i="12"/>
  <c r="E255" i="12"/>
  <c r="D255" i="12"/>
  <c r="C255" i="12"/>
  <c r="B255" i="12"/>
  <c r="A255" i="12"/>
  <c r="F254" i="12"/>
  <c r="E254" i="12"/>
  <c r="D254" i="12"/>
  <c r="C254" i="12"/>
  <c r="B254" i="12"/>
  <c r="A254" i="12"/>
  <c r="F253" i="12"/>
  <c r="E253" i="12"/>
  <c r="D253" i="12"/>
  <c r="C253" i="12"/>
  <c r="B253" i="12"/>
  <c r="A253" i="12"/>
  <c r="F252" i="12"/>
  <c r="E252" i="12"/>
  <c r="D252" i="12"/>
  <c r="C252" i="12"/>
  <c r="B252" i="12"/>
  <c r="A252" i="12"/>
  <c r="F251" i="12"/>
  <c r="E251" i="12"/>
  <c r="D251" i="12"/>
  <c r="C251" i="12"/>
  <c r="B251" i="12"/>
  <c r="A251" i="12"/>
  <c r="F250" i="12"/>
  <c r="E250" i="12"/>
  <c r="D250" i="12"/>
  <c r="C250" i="12"/>
  <c r="B250" i="12"/>
  <c r="A250" i="12"/>
  <c r="F249" i="12"/>
  <c r="E249" i="12"/>
  <c r="D249" i="12"/>
  <c r="C249" i="12"/>
  <c r="B249" i="12"/>
  <c r="A249" i="12"/>
  <c r="F248" i="12"/>
  <c r="E248" i="12"/>
  <c r="D248" i="12"/>
  <c r="C248" i="12"/>
  <c r="B248" i="12"/>
  <c r="A248" i="12"/>
  <c r="F247" i="12"/>
  <c r="E247" i="12"/>
  <c r="D247" i="12"/>
  <c r="C247" i="12"/>
  <c r="B247" i="12"/>
  <c r="A247" i="12"/>
  <c r="F246" i="12"/>
  <c r="E246" i="12"/>
  <c r="D246" i="12"/>
  <c r="C246" i="12"/>
  <c r="B246" i="12"/>
  <c r="A246" i="12"/>
  <c r="F245" i="12"/>
  <c r="E245" i="12"/>
  <c r="D245" i="12"/>
  <c r="C245" i="12"/>
  <c r="B245" i="12"/>
  <c r="A245" i="12"/>
  <c r="F244" i="12"/>
  <c r="E244" i="12"/>
  <c r="D244" i="12"/>
  <c r="C244" i="12"/>
  <c r="B244" i="12"/>
  <c r="A244" i="12"/>
  <c r="F243" i="12"/>
  <c r="E243" i="12"/>
  <c r="D243" i="12"/>
  <c r="C243" i="12"/>
  <c r="B243" i="12"/>
  <c r="A243" i="12"/>
  <c r="F242" i="12"/>
  <c r="E242" i="12"/>
  <c r="D242" i="12"/>
  <c r="C242" i="12"/>
  <c r="B242" i="12"/>
  <c r="A242" i="12"/>
  <c r="F241" i="12"/>
  <c r="E241" i="12"/>
  <c r="D241" i="12"/>
  <c r="C241" i="12"/>
  <c r="B241" i="12"/>
  <c r="A241" i="12"/>
  <c r="F240" i="12"/>
  <c r="E240" i="12"/>
  <c r="D240" i="12"/>
  <c r="C240" i="12"/>
  <c r="B240" i="12"/>
  <c r="A240" i="12"/>
  <c r="F239" i="12"/>
  <c r="E239" i="12"/>
  <c r="D239" i="12"/>
  <c r="C239" i="12"/>
  <c r="B239" i="12"/>
  <c r="A239" i="12"/>
  <c r="F238" i="12"/>
  <c r="E238" i="12"/>
  <c r="D238" i="12"/>
  <c r="C238" i="12"/>
  <c r="B238" i="12"/>
  <c r="A238" i="12"/>
  <c r="F237" i="12"/>
  <c r="E237" i="12"/>
  <c r="D237" i="12"/>
  <c r="C237" i="12"/>
  <c r="B237" i="12"/>
  <c r="A237" i="12"/>
  <c r="F236" i="12"/>
  <c r="E236" i="12"/>
  <c r="D236" i="12"/>
  <c r="C236" i="12"/>
  <c r="B236" i="12"/>
  <c r="A236" i="12"/>
  <c r="F235" i="12"/>
  <c r="E235" i="12"/>
  <c r="D235" i="12"/>
  <c r="C235" i="12"/>
  <c r="B235" i="12"/>
  <c r="A235" i="12"/>
  <c r="F234" i="12"/>
  <c r="E234" i="12"/>
  <c r="D234" i="12"/>
  <c r="C234" i="12"/>
  <c r="B234" i="12"/>
  <c r="A234" i="12"/>
  <c r="F233" i="12"/>
  <c r="E233" i="12"/>
  <c r="D233" i="12"/>
  <c r="C233" i="12"/>
  <c r="B233" i="12"/>
  <c r="A233" i="12"/>
  <c r="F232" i="12"/>
  <c r="E232" i="12"/>
  <c r="D232" i="12"/>
  <c r="C232" i="12"/>
  <c r="B232" i="12"/>
  <c r="A232" i="12"/>
  <c r="F231" i="12"/>
  <c r="E231" i="12"/>
  <c r="D231" i="12"/>
  <c r="C231" i="12"/>
  <c r="B231" i="12"/>
  <c r="A231" i="12"/>
  <c r="F230" i="12"/>
  <c r="E230" i="12"/>
  <c r="D230" i="12"/>
  <c r="C230" i="12"/>
  <c r="B230" i="12"/>
  <c r="A230" i="12"/>
  <c r="F229" i="12"/>
  <c r="E229" i="12"/>
  <c r="D229" i="12"/>
  <c r="C229" i="12"/>
  <c r="B229" i="12"/>
  <c r="A229" i="12"/>
  <c r="F228" i="12"/>
  <c r="E228" i="12"/>
  <c r="D228" i="12"/>
  <c r="C228" i="12"/>
  <c r="B228" i="12"/>
  <c r="A228" i="12"/>
  <c r="F227" i="12"/>
  <c r="E227" i="12"/>
  <c r="D227" i="12"/>
  <c r="C227" i="12"/>
  <c r="B227" i="12"/>
  <c r="A227" i="12"/>
  <c r="F226" i="12"/>
  <c r="E226" i="12"/>
  <c r="D226" i="12"/>
  <c r="C226" i="12"/>
  <c r="B226" i="12"/>
  <c r="A226" i="12"/>
  <c r="F225" i="12"/>
  <c r="E225" i="12"/>
  <c r="D225" i="12"/>
  <c r="C225" i="12"/>
  <c r="B225" i="12"/>
  <c r="A225" i="12"/>
  <c r="F224" i="12"/>
  <c r="E224" i="12"/>
  <c r="D224" i="12"/>
  <c r="C224" i="12"/>
  <c r="B224" i="12"/>
  <c r="A224" i="12"/>
  <c r="F223" i="12"/>
  <c r="E223" i="12"/>
  <c r="D223" i="12"/>
  <c r="C223" i="12"/>
  <c r="B223" i="12"/>
  <c r="A223" i="12"/>
  <c r="F222" i="12"/>
  <c r="E222" i="12"/>
  <c r="D222" i="12"/>
  <c r="C222" i="12"/>
  <c r="B222" i="12"/>
  <c r="A222" i="12"/>
  <c r="F221" i="12"/>
  <c r="E221" i="12"/>
  <c r="D221" i="12"/>
  <c r="C221" i="12"/>
  <c r="B221" i="12"/>
  <c r="A221" i="12"/>
  <c r="F220" i="12"/>
  <c r="E220" i="12"/>
  <c r="D220" i="12"/>
  <c r="C220" i="12"/>
  <c r="B220" i="12"/>
  <c r="A220" i="12"/>
  <c r="F219" i="12"/>
  <c r="E219" i="12"/>
  <c r="D219" i="12"/>
  <c r="C219" i="12"/>
  <c r="B219" i="12"/>
  <c r="A219" i="12"/>
  <c r="F218" i="12"/>
  <c r="E218" i="12"/>
  <c r="D218" i="12"/>
  <c r="C218" i="12"/>
  <c r="B218" i="12"/>
  <c r="A218" i="12"/>
  <c r="F217" i="12"/>
  <c r="E217" i="12"/>
  <c r="D217" i="12"/>
  <c r="C217" i="12"/>
  <c r="B217" i="12"/>
  <c r="A217" i="12"/>
  <c r="F216" i="12"/>
  <c r="E216" i="12"/>
  <c r="D216" i="12"/>
  <c r="C216" i="12"/>
  <c r="B216" i="12"/>
  <c r="A216" i="12"/>
  <c r="F215" i="12"/>
  <c r="E215" i="12"/>
  <c r="D215" i="12"/>
  <c r="C215" i="12"/>
  <c r="B215" i="12"/>
  <c r="A215" i="12"/>
  <c r="F214" i="12"/>
  <c r="E214" i="12"/>
  <c r="D214" i="12"/>
  <c r="C214" i="12"/>
  <c r="B214" i="12"/>
  <c r="A214" i="12"/>
  <c r="F213" i="12"/>
  <c r="E213" i="12"/>
  <c r="D213" i="12"/>
  <c r="C213" i="12"/>
  <c r="B213" i="12"/>
  <c r="A213" i="12"/>
  <c r="F212" i="12"/>
  <c r="E212" i="12"/>
  <c r="D212" i="12"/>
  <c r="C212" i="12"/>
  <c r="B212" i="12"/>
  <c r="A212" i="12"/>
  <c r="F211" i="12"/>
  <c r="E211" i="12"/>
  <c r="D211" i="12"/>
  <c r="C211" i="12"/>
  <c r="B211" i="12"/>
  <c r="A211" i="12"/>
  <c r="F210" i="12"/>
  <c r="E210" i="12"/>
  <c r="D210" i="12"/>
  <c r="C210" i="12"/>
  <c r="B210" i="12"/>
  <c r="A210" i="12"/>
  <c r="F209" i="12"/>
  <c r="E209" i="12"/>
  <c r="D209" i="12"/>
  <c r="C209" i="12"/>
  <c r="B209" i="12"/>
  <c r="A209" i="12"/>
  <c r="F208" i="12"/>
  <c r="E208" i="12"/>
  <c r="D208" i="12"/>
  <c r="C208" i="12"/>
  <c r="B208" i="12"/>
  <c r="A208" i="12"/>
  <c r="F207" i="12"/>
  <c r="E207" i="12"/>
  <c r="D207" i="12"/>
  <c r="C207" i="12"/>
  <c r="B207" i="12"/>
  <c r="A207" i="12"/>
  <c r="F206" i="12"/>
  <c r="E206" i="12"/>
  <c r="D206" i="12"/>
  <c r="C206" i="12"/>
  <c r="B206" i="12"/>
  <c r="A206" i="12"/>
  <c r="F205" i="12"/>
  <c r="E205" i="12"/>
  <c r="D205" i="12"/>
  <c r="C205" i="12"/>
  <c r="B205" i="12"/>
  <c r="A205" i="12"/>
  <c r="F204" i="12"/>
  <c r="E204" i="12"/>
  <c r="D204" i="12"/>
  <c r="C204" i="12"/>
  <c r="B204" i="12"/>
  <c r="A204" i="12"/>
  <c r="F203" i="12"/>
  <c r="E203" i="12"/>
  <c r="D203" i="12"/>
  <c r="C203" i="12"/>
  <c r="B203" i="12"/>
  <c r="A203" i="12"/>
  <c r="F202" i="12"/>
  <c r="E202" i="12"/>
  <c r="D202" i="12"/>
  <c r="C202" i="12"/>
  <c r="B202" i="12"/>
  <c r="A202" i="12"/>
  <c r="F201" i="12"/>
  <c r="E201" i="12"/>
  <c r="D201" i="12"/>
  <c r="C201" i="12"/>
  <c r="B201" i="12"/>
  <c r="A201" i="12"/>
  <c r="F200" i="12"/>
  <c r="E200" i="12"/>
  <c r="D200" i="12"/>
  <c r="C200" i="12"/>
  <c r="B200" i="12"/>
  <c r="A200" i="12"/>
  <c r="F199" i="12"/>
  <c r="E199" i="12"/>
  <c r="D199" i="12"/>
  <c r="C199" i="12"/>
  <c r="B199" i="12"/>
  <c r="A199" i="12"/>
  <c r="F198" i="12"/>
  <c r="E198" i="12"/>
  <c r="D198" i="12"/>
  <c r="C198" i="12"/>
  <c r="B198" i="12"/>
  <c r="A198" i="12"/>
  <c r="F197" i="12"/>
  <c r="E197" i="12"/>
  <c r="D197" i="12"/>
  <c r="C197" i="12"/>
  <c r="B197" i="12"/>
  <c r="A197" i="12"/>
  <c r="F196" i="12"/>
  <c r="E196" i="12"/>
  <c r="D196" i="12"/>
  <c r="C196" i="12"/>
  <c r="B196" i="12"/>
  <c r="A196" i="12"/>
  <c r="F195" i="12"/>
  <c r="E195" i="12"/>
  <c r="D195" i="12"/>
  <c r="C195" i="12"/>
  <c r="B195" i="12"/>
  <c r="A195" i="12"/>
  <c r="F194" i="12"/>
  <c r="E194" i="12"/>
  <c r="D194" i="12"/>
  <c r="C194" i="12"/>
  <c r="B194" i="12"/>
  <c r="A194" i="12"/>
  <c r="F193" i="12"/>
  <c r="E193" i="12"/>
  <c r="D193" i="12"/>
  <c r="C193" i="12"/>
  <c r="B193" i="12"/>
  <c r="A193" i="12"/>
  <c r="F192" i="12"/>
  <c r="E192" i="12"/>
  <c r="D192" i="12"/>
  <c r="C192" i="12"/>
  <c r="B192" i="12"/>
  <c r="A192" i="12"/>
  <c r="F191" i="12"/>
  <c r="E191" i="12"/>
  <c r="D191" i="12"/>
  <c r="C191" i="12"/>
  <c r="B191" i="12"/>
  <c r="A191" i="12"/>
  <c r="F190" i="12"/>
  <c r="E190" i="12"/>
  <c r="D190" i="12"/>
  <c r="C190" i="12"/>
  <c r="B190" i="12"/>
  <c r="A190" i="12"/>
  <c r="F189" i="12"/>
  <c r="E189" i="12"/>
  <c r="D189" i="12"/>
  <c r="C189" i="12"/>
  <c r="B189" i="12"/>
  <c r="A189" i="12"/>
  <c r="F188" i="12"/>
  <c r="E188" i="12"/>
  <c r="D188" i="12"/>
  <c r="C188" i="12"/>
  <c r="B188" i="12"/>
  <c r="A188" i="12"/>
  <c r="F187" i="12"/>
  <c r="E187" i="12"/>
  <c r="D187" i="12"/>
  <c r="C187" i="12"/>
  <c r="B187" i="12"/>
  <c r="A187" i="12"/>
  <c r="F186" i="12"/>
  <c r="E186" i="12"/>
  <c r="D186" i="12"/>
  <c r="C186" i="12"/>
  <c r="B186" i="12"/>
  <c r="A186" i="12"/>
  <c r="F185" i="12"/>
  <c r="E185" i="12"/>
  <c r="D185" i="12"/>
  <c r="C185" i="12"/>
  <c r="B185" i="12"/>
  <c r="A185" i="12"/>
  <c r="F184" i="12"/>
  <c r="E184" i="12"/>
  <c r="D184" i="12"/>
  <c r="C184" i="12"/>
  <c r="B184" i="12"/>
  <c r="A184" i="12"/>
  <c r="F183" i="12"/>
  <c r="E183" i="12"/>
  <c r="D183" i="12"/>
  <c r="C183" i="12"/>
  <c r="B183" i="12"/>
  <c r="A183" i="12"/>
  <c r="F182" i="12"/>
  <c r="E182" i="12"/>
  <c r="D182" i="12"/>
  <c r="C182" i="12"/>
  <c r="B182" i="12"/>
  <c r="A182" i="12"/>
  <c r="F181" i="12"/>
  <c r="E181" i="12"/>
  <c r="D181" i="12"/>
  <c r="C181" i="12"/>
  <c r="B181" i="12"/>
  <c r="A181" i="12"/>
  <c r="F180" i="12"/>
  <c r="E180" i="12"/>
  <c r="D180" i="12"/>
  <c r="C180" i="12"/>
  <c r="B180" i="12"/>
  <c r="A180" i="12"/>
  <c r="F179" i="12"/>
  <c r="E179" i="12"/>
  <c r="D179" i="12"/>
  <c r="C179" i="12"/>
  <c r="B179" i="12"/>
  <c r="A179" i="12"/>
  <c r="F178" i="12"/>
  <c r="E178" i="12"/>
  <c r="D178" i="12"/>
  <c r="C178" i="12"/>
  <c r="B178" i="12"/>
  <c r="A178" i="12"/>
  <c r="F177" i="12"/>
  <c r="E177" i="12"/>
  <c r="D177" i="12"/>
  <c r="C177" i="12"/>
  <c r="B177" i="12"/>
  <c r="A177" i="12"/>
  <c r="F176" i="12"/>
  <c r="E176" i="12"/>
  <c r="D176" i="12"/>
  <c r="C176" i="12"/>
  <c r="B176" i="12"/>
  <c r="A176" i="12"/>
  <c r="F175" i="12"/>
  <c r="E175" i="12"/>
  <c r="D175" i="12"/>
  <c r="C175" i="12"/>
  <c r="B175" i="12"/>
  <c r="A175" i="12"/>
  <c r="F174" i="12"/>
  <c r="E174" i="12"/>
  <c r="D174" i="12"/>
  <c r="C174" i="12"/>
  <c r="B174" i="12"/>
  <c r="A174" i="12"/>
  <c r="F173" i="12"/>
  <c r="E173" i="12"/>
  <c r="D173" i="12"/>
  <c r="C173" i="12"/>
  <c r="B173" i="12"/>
  <c r="A173" i="12"/>
  <c r="F172" i="12"/>
  <c r="E172" i="12"/>
  <c r="D172" i="12"/>
  <c r="C172" i="12"/>
  <c r="B172" i="12"/>
  <c r="A172" i="12"/>
  <c r="F171" i="12"/>
  <c r="E171" i="12"/>
  <c r="D171" i="12"/>
  <c r="C171" i="12"/>
  <c r="B171" i="12"/>
  <c r="A171" i="12"/>
  <c r="F170" i="12"/>
  <c r="E170" i="12"/>
  <c r="D170" i="12"/>
  <c r="C170" i="12"/>
  <c r="B170" i="12"/>
  <c r="A170" i="12"/>
  <c r="F169" i="12"/>
  <c r="E169" i="12"/>
  <c r="D169" i="12"/>
  <c r="C169" i="12"/>
  <c r="B169" i="12"/>
  <c r="A169" i="12"/>
  <c r="F168" i="12"/>
  <c r="E168" i="12"/>
  <c r="D168" i="12"/>
  <c r="C168" i="12"/>
  <c r="B168" i="12"/>
  <c r="A168" i="12"/>
  <c r="F167" i="12"/>
  <c r="E167" i="12"/>
  <c r="D167" i="12"/>
  <c r="C167" i="12"/>
  <c r="B167" i="12"/>
  <c r="A167" i="12"/>
  <c r="F166" i="12"/>
  <c r="E166" i="12"/>
  <c r="D166" i="12"/>
  <c r="C166" i="12"/>
  <c r="B166" i="12"/>
  <c r="A166" i="12"/>
  <c r="F165" i="12"/>
  <c r="E165" i="12"/>
  <c r="D165" i="12"/>
  <c r="C165" i="12"/>
  <c r="B165" i="12"/>
  <c r="A165" i="12"/>
  <c r="F164" i="12"/>
  <c r="E164" i="12"/>
  <c r="D164" i="12"/>
  <c r="C164" i="12"/>
  <c r="B164" i="12"/>
  <c r="A164" i="12"/>
  <c r="F163" i="12"/>
  <c r="E163" i="12"/>
  <c r="D163" i="12"/>
  <c r="C163" i="12"/>
  <c r="B163" i="12"/>
  <c r="A163" i="12"/>
  <c r="F162" i="12"/>
  <c r="E162" i="12"/>
  <c r="D162" i="12"/>
  <c r="C162" i="12"/>
  <c r="B162" i="12"/>
  <c r="A162" i="12"/>
  <c r="F161" i="12"/>
  <c r="E161" i="12"/>
  <c r="D161" i="12"/>
  <c r="C161" i="12"/>
  <c r="B161" i="12"/>
  <c r="A161" i="12"/>
  <c r="F160" i="12"/>
  <c r="E160" i="12"/>
  <c r="D160" i="12"/>
  <c r="C160" i="12"/>
  <c r="B160" i="12"/>
  <c r="A160" i="12"/>
  <c r="F159" i="12"/>
  <c r="E159" i="12"/>
  <c r="D159" i="12"/>
  <c r="C159" i="12"/>
  <c r="B159" i="12"/>
  <c r="A159" i="12"/>
  <c r="F158" i="12"/>
  <c r="E158" i="12"/>
  <c r="D158" i="12"/>
  <c r="C158" i="12"/>
  <c r="B158" i="12"/>
  <c r="A158" i="12"/>
  <c r="F157" i="12"/>
  <c r="E157" i="12"/>
  <c r="D157" i="12"/>
  <c r="C157" i="12"/>
  <c r="B157" i="12"/>
  <c r="A157" i="12"/>
  <c r="F156" i="12"/>
  <c r="E156" i="12"/>
  <c r="D156" i="12"/>
  <c r="C156" i="12"/>
  <c r="B156" i="12"/>
  <c r="A156" i="12"/>
  <c r="F155" i="12"/>
  <c r="E155" i="12"/>
  <c r="D155" i="12"/>
  <c r="C155" i="12"/>
  <c r="B155" i="12"/>
  <c r="A155" i="12"/>
  <c r="F154" i="12"/>
  <c r="E154" i="12"/>
  <c r="D154" i="12"/>
  <c r="C154" i="12"/>
  <c r="B154" i="12"/>
  <c r="A154" i="12"/>
  <c r="F153" i="12"/>
  <c r="E153" i="12"/>
  <c r="D153" i="12"/>
  <c r="C153" i="12"/>
  <c r="B153" i="12"/>
  <c r="A153" i="12"/>
  <c r="F152" i="12"/>
  <c r="E152" i="12"/>
  <c r="D152" i="12"/>
  <c r="C152" i="12"/>
  <c r="B152" i="12"/>
  <c r="A152" i="12"/>
  <c r="F151" i="12"/>
  <c r="E151" i="12"/>
  <c r="D151" i="12"/>
  <c r="C151" i="12"/>
  <c r="B151" i="12"/>
  <c r="A151" i="12"/>
  <c r="F150" i="12"/>
  <c r="E150" i="12"/>
  <c r="D150" i="12"/>
  <c r="C150" i="12"/>
  <c r="B150" i="12"/>
  <c r="A150" i="12"/>
  <c r="F149" i="12"/>
  <c r="E149" i="12"/>
  <c r="D149" i="12"/>
  <c r="C149" i="12"/>
  <c r="B149" i="12"/>
  <c r="A149" i="12"/>
  <c r="F148" i="12"/>
  <c r="E148" i="12"/>
  <c r="D148" i="12"/>
  <c r="C148" i="12"/>
  <c r="B148" i="12"/>
  <c r="A148" i="12"/>
  <c r="F147" i="12"/>
  <c r="E147" i="12"/>
  <c r="D147" i="12"/>
  <c r="C147" i="12"/>
  <c r="B147" i="12"/>
  <c r="A147" i="12"/>
  <c r="F146" i="12"/>
  <c r="E146" i="12"/>
  <c r="D146" i="12"/>
  <c r="C146" i="12"/>
  <c r="B146" i="12"/>
  <c r="A146" i="12"/>
  <c r="F145" i="12"/>
  <c r="E145" i="12"/>
  <c r="D145" i="12"/>
  <c r="C145" i="12"/>
  <c r="B145" i="12"/>
  <c r="A145" i="12"/>
  <c r="F144" i="12"/>
  <c r="E144" i="12"/>
  <c r="D144" i="12"/>
  <c r="C144" i="12"/>
  <c r="B144" i="12"/>
  <c r="A144" i="12"/>
  <c r="F143" i="12"/>
  <c r="E143" i="12"/>
  <c r="D143" i="12"/>
  <c r="C143" i="12"/>
  <c r="B143" i="12"/>
  <c r="A143" i="12"/>
  <c r="F142" i="12"/>
  <c r="E142" i="12"/>
  <c r="D142" i="12"/>
  <c r="C142" i="12"/>
  <c r="B142" i="12"/>
  <c r="A142" i="12"/>
  <c r="F141" i="12"/>
  <c r="E141" i="12"/>
  <c r="D141" i="12"/>
  <c r="C141" i="12"/>
  <c r="B141" i="12"/>
  <c r="A141" i="12"/>
  <c r="F140" i="12"/>
  <c r="E140" i="12"/>
  <c r="D140" i="12"/>
  <c r="C140" i="12"/>
  <c r="B140" i="12"/>
  <c r="A140" i="12"/>
  <c r="F139" i="12"/>
  <c r="E139" i="12"/>
  <c r="D139" i="12"/>
  <c r="C139" i="12"/>
  <c r="B139" i="12"/>
  <c r="A139" i="12"/>
  <c r="F138" i="12"/>
  <c r="E138" i="12"/>
  <c r="D138" i="12"/>
  <c r="C138" i="12"/>
  <c r="B138" i="12"/>
  <c r="A138" i="12"/>
  <c r="F137" i="12"/>
  <c r="E137" i="12"/>
  <c r="D137" i="12"/>
  <c r="C137" i="12"/>
  <c r="B137" i="12"/>
  <c r="A137" i="12"/>
  <c r="F136" i="12"/>
  <c r="E136" i="12"/>
  <c r="D136" i="12"/>
  <c r="C136" i="12"/>
  <c r="B136" i="12"/>
  <c r="A136" i="12"/>
  <c r="F135" i="12"/>
  <c r="E135" i="12"/>
  <c r="D135" i="12"/>
  <c r="C135" i="12"/>
  <c r="B135" i="12"/>
  <c r="A135" i="12"/>
  <c r="F134" i="12"/>
  <c r="E134" i="12"/>
  <c r="D134" i="12"/>
  <c r="C134" i="12"/>
  <c r="B134" i="12"/>
  <c r="A134" i="12"/>
  <c r="F133" i="12"/>
  <c r="E133" i="12"/>
  <c r="D133" i="12"/>
  <c r="C133" i="12"/>
  <c r="B133" i="12"/>
  <c r="A133" i="12"/>
  <c r="F132" i="12"/>
  <c r="E132" i="12"/>
  <c r="D132" i="12"/>
  <c r="C132" i="12"/>
  <c r="B132" i="12"/>
  <c r="A132" i="12"/>
  <c r="F131" i="12"/>
  <c r="E131" i="12"/>
  <c r="D131" i="12"/>
  <c r="C131" i="12"/>
  <c r="B131" i="12"/>
  <c r="A131" i="12"/>
  <c r="F130" i="12"/>
  <c r="E130" i="12"/>
  <c r="D130" i="12"/>
  <c r="C130" i="12"/>
  <c r="B130" i="12"/>
  <c r="A130" i="12"/>
  <c r="F129" i="12"/>
  <c r="E129" i="12"/>
  <c r="D129" i="12"/>
  <c r="C129" i="12"/>
  <c r="B129" i="12"/>
  <c r="A129" i="12"/>
  <c r="F128" i="12"/>
  <c r="E128" i="12"/>
  <c r="D128" i="12"/>
  <c r="C128" i="12"/>
  <c r="B128" i="12"/>
  <c r="A128" i="12"/>
  <c r="F127" i="12"/>
  <c r="E127" i="12"/>
  <c r="D127" i="12"/>
  <c r="C127" i="12"/>
  <c r="B127" i="12"/>
  <c r="A127" i="12"/>
  <c r="F126" i="12"/>
  <c r="E126" i="12"/>
  <c r="D126" i="12"/>
  <c r="C126" i="12"/>
  <c r="B126" i="12"/>
  <c r="A126" i="12"/>
  <c r="F125" i="12"/>
  <c r="E125" i="12"/>
  <c r="D125" i="12"/>
  <c r="C125" i="12"/>
  <c r="B125" i="12"/>
  <c r="A125" i="12"/>
  <c r="F124" i="12"/>
  <c r="E124" i="12"/>
  <c r="D124" i="12"/>
  <c r="C124" i="12"/>
  <c r="B124" i="12"/>
  <c r="A124" i="12"/>
  <c r="F123" i="12"/>
  <c r="E123" i="12"/>
  <c r="D123" i="12"/>
  <c r="C123" i="12"/>
  <c r="B123" i="12"/>
  <c r="A123" i="12"/>
  <c r="F122" i="12"/>
  <c r="E122" i="12"/>
  <c r="D122" i="12"/>
  <c r="C122" i="12"/>
  <c r="B122" i="12"/>
  <c r="A122" i="12"/>
  <c r="F121" i="12"/>
  <c r="E121" i="12"/>
  <c r="D121" i="12"/>
  <c r="C121" i="12"/>
  <c r="B121" i="12"/>
  <c r="A121" i="12"/>
  <c r="F120" i="12"/>
  <c r="E120" i="12"/>
  <c r="D120" i="12"/>
  <c r="C120" i="12"/>
  <c r="B120" i="12"/>
  <c r="A120" i="12"/>
  <c r="F119" i="12"/>
  <c r="E119" i="12"/>
  <c r="D119" i="12"/>
  <c r="C119" i="12"/>
  <c r="B119" i="12"/>
  <c r="A119" i="12"/>
  <c r="F118" i="12"/>
  <c r="E118" i="12"/>
  <c r="D118" i="12"/>
  <c r="C118" i="12"/>
  <c r="B118" i="12"/>
  <c r="A118" i="12"/>
  <c r="F117" i="12"/>
  <c r="E117" i="12"/>
  <c r="D117" i="12"/>
  <c r="C117" i="12"/>
  <c r="B117" i="12"/>
  <c r="A117" i="12"/>
  <c r="F116" i="12"/>
  <c r="E116" i="12"/>
  <c r="D116" i="12"/>
  <c r="C116" i="12"/>
  <c r="B116" i="12"/>
  <c r="A116" i="12"/>
  <c r="F115" i="12"/>
  <c r="E115" i="12"/>
  <c r="D115" i="12"/>
  <c r="C115" i="12"/>
  <c r="B115" i="12"/>
  <c r="A115" i="12"/>
  <c r="F114" i="12"/>
  <c r="E114" i="12"/>
  <c r="D114" i="12"/>
  <c r="C114" i="12"/>
  <c r="B114" i="12"/>
  <c r="A114" i="12"/>
  <c r="F113" i="12"/>
  <c r="E113" i="12"/>
  <c r="D113" i="12"/>
  <c r="C113" i="12"/>
  <c r="B113" i="12"/>
  <c r="A113" i="12"/>
  <c r="F112" i="12"/>
  <c r="E112" i="12"/>
  <c r="D112" i="12"/>
  <c r="C112" i="12"/>
  <c r="B112" i="12"/>
  <c r="A112" i="12"/>
  <c r="F111" i="12"/>
  <c r="E111" i="12"/>
  <c r="D111" i="12"/>
  <c r="C111" i="12"/>
  <c r="B111" i="12"/>
  <c r="A111" i="12"/>
  <c r="F110" i="12"/>
  <c r="E110" i="12"/>
  <c r="D110" i="12"/>
  <c r="C110" i="12"/>
  <c r="B110" i="12"/>
  <c r="A110" i="12"/>
  <c r="F109" i="12"/>
  <c r="E109" i="12"/>
  <c r="D109" i="12"/>
  <c r="C109" i="12"/>
  <c r="B109" i="12"/>
  <c r="A109" i="12"/>
  <c r="F108" i="12"/>
  <c r="E108" i="12"/>
  <c r="D108" i="12"/>
  <c r="C108" i="12"/>
  <c r="B108" i="12"/>
  <c r="A108" i="12"/>
  <c r="F107" i="12"/>
  <c r="E107" i="12"/>
  <c r="D107" i="12"/>
  <c r="C107" i="12"/>
  <c r="B107" i="12"/>
  <c r="A107" i="12"/>
  <c r="F106" i="12"/>
  <c r="E106" i="12"/>
  <c r="D106" i="12"/>
  <c r="C106" i="12"/>
  <c r="B106" i="12"/>
  <c r="A106" i="12"/>
  <c r="F105" i="12"/>
  <c r="E105" i="12"/>
  <c r="D105" i="12"/>
  <c r="C105" i="12"/>
  <c r="B105" i="12"/>
  <c r="A105" i="12"/>
  <c r="F104" i="12"/>
  <c r="E104" i="12"/>
  <c r="D104" i="12"/>
  <c r="C104" i="12"/>
  <c r="B104" i="12"/>
  <c r="A104" i="12"/>
  <c r="F103" i="12"/>
  <c r="E103" i="12"/>
  <c r="D103" i="12"/>
  <c r="C103" i="12"/>
  <c r="B103" i="12"/>
  <c r="A103" i="12"/>
  <c r="F102" i="12"/>
  <c r="E102" i="12"/>
  <c r="D102" i="12"/>
  <c r="C102" i="12"/>
  <c r="B102" i="12"/>
  <c r="A102" i="12"/>
  <c r="F101" i="12"/>
  <c r="E101" i="12"/>
  <c r="D101" i="12"/>
  <c r="C101" i="12"/>
  <c r="B101" i="12"/>
  <c r="A101" i="12"/>
  <c r="F100" i="12"/>
  <c r="E100" i="12"/>
  <c r="D100" i="12"/>
  <c r="C100" i="12"/>
  <c r="B100" i="12"/>
  <c r="A100" i="12"/>
  <c r="F99" i="12"/>
  <c r="E99" i="12"/>
  <c r="D99" i="12"/>
  <c r="C99" i="12"/>
  <c r="B99" i="12"/>
  <c r="A99" i="12"/>
  <c r="F98" i="12"/>
  <c r="E98" i="12"/>
  <c r="D98" i="12"/>
  <c r="C98" i="12"/>
  <c r="B98" i="12"/>
  <c r="A98" i="12"/>
  <c r="F97" i="12"/>
  <c r="E97" i="12"/>
  <c r="D97" i="12"/>
  <c r="C97" i="12"/>
  <c r="B97" i="12"/>
  <c r="A97" i="12"/>
  <c r="F96" i="12"/>
  <c r="E96" i="12"/>
  <c r="D96" i="12"/>
  <c r="C96" i="12"/>
  <c r="B96" i="12"/>
  <c r="A96" i="12"/>
  <c r="F95" i="12"/>
  <c r="E95" i="12"/>
  <c r="D95" i="12"/>
  <c r="C95" i="12"/>
  <c r="B95" i="12"/>
  <c r="A95" i="12"/>
  <c r="F94" i="12"/>
  <c r="E94" i="12"/>
  <c r="D94" i="12"/>
  <c r="C94" i="12"/>
  <c r="B94" i="12"/>
  <c r="A94" i="12"/>
  <c r="F93" i="12"/>
  <c r="E93" i="12"/>
  <c r="D93" i="12"/>
  <c r="C93" i="12"/>
  <c r="B93" i="12"/>
  <c r="A93" i="12"/>
  <c r="F92" i="12"/>
  <c r="E92" i="12"/>
  <c r="D92" i="12"/>
  <c r="C92" i="12"/>
  <c r="B92" i="12"/>
  <c r="A92" i="12"/>
  <c r="F91" i="12"/>
  <c r="E91" i="12"/>
  <c r="D91" i="12"/>
  <c r="C91" i="12"/>
  <c r="B91" i="12"/>
  <c r="A91" i="12"/>
  <c r="F90" i="12"/>
  <c r="E90" i="12"/>
  <c r="D90" i="12"/>
  <c r="C90" i="12"/>
  <c r="B90" i="12"/>
  <c r="A90" i="12"/>
  <c r="F89" i="12"/>
  <c r="E89" i="12"/>
  <c r="D89" i="12"/>
  <c r="C89" i="12"/>
  <c r="B89" i="12"/>
  <c r="A89" i="12"/>
  <c r="F88" i="12"/>
  <c r="E88" i="12"/>
  <c r="D88" i="12"/>
  <c r="C88" i="12"/>
  <c r="B88" i="12"/>
  <c r="A88" i="12"/>
  <c r="F87" i="12"/>
  <c r="E87" i="12"/>
  <c r="D87" i="12"/>
  <c r="C87" i="12"/>
  <c r="B87" i="12"/>
  <c r="A87" i="12"/>
  <c r="F86" i="12"/>
  <c r="E86" i="12"/>
  <c r="D86" i="12"/>
  <c r="C86" i="12"/>
  <c r="B86" i="12"/>
  <c r="A86" i="12"/>
  <c r="F85" i="12"/>
  <c r="E85" i="12"/>
  <c r="D85" i="12"/>
  <c r="C85" i="12"/>
  <c r="B85" i="12"/>
  <c r="A85" i="12"/>
  <c r="F84" i="12"/>
  <c r="E84" i="12"/>
  <c r="D84" i="12"/>
  <c r="C84" i="12"/>
  <c r="B84" i="12"/>
  <c r="A84" i="12"/>
  <c r="F83" i="12"/>
  <c r="E83" i="12"/>
  <c r="D83" i="12"/>
  <c r="C83" i="12"/>
  <c r="B83" i="12"/>
  <c r="A83" i="12"/>
  <c r="F82" i="12"/>
  <c r="E82" i="12"/>
  <c r="D82" i="12"/>
  <c r="C82" i="12"/>
  <c r="B82" i="12"/>
  <c r="A82" i="12"/>
  <c r="F81" i="12"/>
  <c r="E81" i="12"/>
  <c r="D81" i="12"/>
  <c r="C81" i="12"/>
  <c r="B81" i="12"/>
  <c r="A81" i="12"/>
  <c r="F80" i="12"/>
  <c r="E80" i="12"/>
  <c r="D80" i="12"/>
  <c r="C80" i="12"/>
  <c r="B80" i="12"/>
  <c r="A80" i="12"/>
  <c r="F79" i="12"/>
  <c r="E79" i="12"/>
  <c r="D79" i="12"/>
  <c r="C79" i="12"/>
  <c r="B79" i="12"/>
  <c r="A79" i="12"/>
  <c r="F78" i="12"/>
  <c r="E78" i="12"/>
  <c r="D78" i="12"/>
  <c r="C78" i="12"/>
  <c r="B78" i="12"/>
  <c r="A78" i="12"/>
  <c r="F77" i="12"/>
  <c r="E77" i="12"/>
  <c r="D77" i="12"/>
  <c r="C77" i="12"/>
  <c r="B77" i="12"/>
  <c r="A77" i="12"/>
  <c r="F76" i="12"/>
  <c r="E76" i="12"/>
  <c r="D76" i="12"/>
  <c r="C76" i="12"/>
  <c r="B76" i="12"/>
  <c r="A76" i="12"/>
  <c r="F75" i="12"/>
  <c r="E75" i="12"/>
  <c r="D75" i="12"/>
  <c r="C75" i="12"/>
  <c r="B75" i="12"/>
  <c r="A75" i="12"/>
  <c r="F74" i="12"/>
  <c r="E74" i="12"/>
  <c r="D74" i="12"/>
  <c r="C74" i="12"/>
  <c r="B74" i="12"/>
  <c r="A74" i="12"/>
  <c r="F73" i="12"/>
  <c r="E73" i="12"/>
  <c r="D73" i="12"/>
  <c r="C73" i="12"/>
  <c r="B73" i="12"/>
  <c r="A73" i="12"/>
  <c r="F72" i="12"/>
  <c r="E72" i="12"/>
  <c r="D72" i="12"/>
  <c r="C72" i="12"/>
  <c r="B72" i="12"/>
  <c r="A72" i="12"/>
  <c r="F71" i="12"/>
  <c r="E71" i="12"/>
  <c r="D71" i="12"/>
  <c r="C71" i="12"/>
  <c r="B71" i="12"/>
  <c r="A71" i="12"/>
  <c r="F70" i="12"/>
  <c r="E70" i="12"/>
  <c r="D70" i="12"/>
  <c r="C70" i="12"/>
  <c r="B70" i="12"/>
  <c r="A70" i="12"/>
  <c r="F69" i="12"/>
  <c r="E69" i="12"/>
  <c r="D69" i="12"/>
  <c r="C69" i="12"/>
  <c r="B69" i="12"/>
  <c r="A69" i="12"/>
  <c r="F68" i="12"/>
  <c r="E68" i="12"/>
  <c r="D68" i="12"/>
  <c r="C68" i="12"/>
  <c r="B68" i="12"/>
  <c r="A68" i="12"/>
  <c r="F67" i="12"/>
  <c r="E67" i="12"/>
  <c r="D67" i="12"/>
  <c r="C67" i="12"/>
  <c r="B67" i="12"/>
  <c r="A67" i="12"/>
  <c r="F66" i="12"/>
  <c r="E66" i="12"/>
  <c r="D66" i="12"/>
  <c r="C66" i="12"/>
  <c r="B66" i="12"/>
  <c r="A66" i="12"/>
  <c r="F65" i="12"/>
  <c r="E65" i="12"/>
  <c r="D65" i="12"/>
  <c r="C65" i="12"/>
  <c r="B65" i="12"/>
  <c r="A65" i="12"/>
  <c r="F64" i="12"/>
  <c r="E64" i="12"/>
  <c r="D64" i="12"/>
  <c r="C64" i="12"/>
  <c r="B64" i="12"/>
  <c r="A64" i="12"/>
  <c r="F63" i="12"/>
  <c r="E63" i="12"/>
  <c r="D63" i="12"/>
  <c r="C63" i="12"/>
  <c r="B63" i="12"/>
  <c r="A63" i="12"/>
  <c r="F62" i="12"/>
  <c r="E62" i="12"/>
  <c r="D62" i="12"/>
  <c r="C62" i="12"/>
  <c r="B62" i="12"/>
  <c r="A62" i="12"/>
  <c r="F61" i="12"/>
  <c r="E61" i="12"/>
  <c r="D61" i="12"/>
  <c r="C61" i="12"/>
  <c r="B61" i="12"/>
  <c r="A61" i="12"/>
  <c r="F60" i="12"/>
  <c r="E60" i="12"/>
  <c r="D60" i="12"/>
  <c r="C60" i="12"/>
  <c r="B60" i="12"/>
  <c r="A60" i="12"/>
  <c r="F59" i="12"/>
  <c r="E59" i="12"/>
  <c r="D59" i="12"/>
  <c r="C59" i="12"/>
  <c r="B59" i="12"/>
  <c r="A59" i="12"/>
  <c r="F58" i="12"/>
  <c r="E58" i="12"/>
  <c r="D58" i="12"/>
  <c r="C58" i="12"/>
  <c r="B58" i="12"/>
  <c r="A58" i="12"/>
  <c r="F57" i="12"/>
  <c r="E57" i="12"/>
  <c r="D57" i="12"/>
  <c r="C57" i="12"/>
  <c r="B57" i="12"/>
  <c r="A57" i="12"/>
  <c r="F56" i="12"/>
  <c r="E56" i="12"/>
  <c r="D56" i="12"/>
  <c r="C56" i="12"/>
  <c r="B56" i="12"/>
  <c r="A56" i="12"/>
  <c r="F55" i="12"/>
  <c r="E55" i="12"/>
  <c r="D55" i="12"/>
  <c r="C55" i="12"/>
  <c r="B55" i="12"/>
  <c r="A55" i="12"/>
  <c r="F54" i="12"/>
  <c r="E54" i="12"/>
  <c r="D54" i="12"/>
  <c r="C54" i="12"/>
  <c r="B54" i="12"/>
  <c r="A54" i="12"/>
  <c r="F53" i="12"/>
  <c r="E53" i="12"/>
  <c r="D53" i="12"/>
  <c r="C53" i="12"/>
  <c r="B53" i="12"/>
  <c r="A53" i="12"/>
  <c r="F52" i="12"/>
  <c r="E52" i="12"/>
  <c r="D52" i="12"/>
  <c r="C52" i="12"/>
  <c r="B52" i="12"/>
  <c r="A52" i="12"/>
  <c r="F51" i="12"/>
  <c r="E51" i="12"/>
  <c r="D51" i="12"/>
  <c r="C51" i="12"/>
  <c r="B51" i="12"/>
  <c r="A51" i="12"/>
  <c r="F50" i="12"/>
  <c r="E50" i="12"/>
  <c r="D50" i="12"/>
  <c r="C50" i="12"/>
  <c r="B50" i="12"/>
  <c r="A50" i="12"/>
  <c r="F49" i="12"/>
  <c r="E49" i="12"/>
  <c r="D49" i="12"/>
  <c r="C49" i="12"/>
  <c r="B49" i="12"/>
  <c r="A49" i="12"/>
  <c r="F48" i="12"/>
  <c r="E48" i="12"/>
  <c r="D48" i="12"/>
  <c r="C48" i="12"/>
  <c r="B48" i="12"/>
  <c r="A48" i="12"/>
  <c r="F47" i="12"/>
  <c r="E47" i="12"/>
  <c r="D47" i="12"/>
  <c r="C47" i="12"/>
  <c r="B47" i="12"/>
  <c r="A47" i="12"/>
  <c r="F46" i="12"/>
  <c r="E46" i="12"/>
  <c r="D46" i="12"/>
  <c r="C46" i="12"/>
  <c r="B46" i="12"/>
  <c r="A46" i="12"/>
  <c r="F45" i="12"/>
  <c r="E45" i="12"/>
  <c r="D45" i="12"/>
  <c r="C45" i="12"/>
  <c r="B45" i="12"/>
  <c r="A45" i="12"/>
  <c r="F44" i="12"/>
  <c r="E44" i="12"/>
  <c r="D44" i="12"/>
  <c r="C44" i="12"/>
  <c r="B44" i="12"/>
  <c r="A44" i="12"/>
  <c r="F43" i="12"/>
  <c r="E43" i="12"/>
  <c r="D43" i="12"/>
  <c r="C43" i="12"/>
  <c r="B43" i="12"/>
  <c r="A43" i="12"/>
  <c r="F42" i="12"/>
  <c r="E42" i="12"/>
  <c r="D42" i="12"/>
  <c r="C42" i="12"/>
  <c r="B42" i="12"/>
  <c r="A42" i="12"/>
  <c r="F41" i="12"/>
  <c r="E41" i="12"/>
  <c r="D41" i="12"/>
  <c r="C41" i="12"/>
  <c r="B41" i="12"/>
  <c r="A41" i="12"/>
  <c r="F40" i="12"/>
  <c r="E40" i="12"/>
  <c r="D40" i="12"/>
  <c r="C40" i="12"/>
  <c r="B40" i="12"/>
  <c r="A40" i="12"/>
  <c r="F39" i="12"/>
  <c r="E39" i="12"/>
  <c r="D39" i="12"/>
  <c r="C39" i="12"/>
  <c r="B39" i="12"/>
  <c r="A39" i="12"/>
  <c r="F38" i="12"/>
  <c r="E38" i="12"/>
  <c r="D38" i="12"/>
  <c r="C38" i="12"/>
  <c r="B38" i="12"/>
  <c r="A38" i="12"/>
  <c r="F37" i="12"/>
  <c r="E37" i="12"/>
  <c r="D37" i="12"/>
  <c r="C37" i="12"/>
  <c r="B37" i="12"/>
  <c r="A37" i="12"/>
  <c r="F36" i="12"/>
  <c r="E36" i="12"/>
  <c r="D36" i="12"/>
  <c r="C36" i="12"/>
  <c r="B36" i="12"/>
  <c r="A36" i="12"/>
  <c r="F35" i="12"/>
  <c r="E35" i="12"/>
  <c r="D35" i="12"/>
  <c r="C35" i="12"/>
  <c r="B35" i="12"/>
  <c r="A35" i="12"/>
  <c r="F34" i="12"/>
  <c r="E34" i="12"/>
  <c r="D34" i="12"/>
  <c r="C34" i="12"/>
  <c r="B34" i="12"/>
  <c r="A34" i="12"/>
  <c r="F33" i="12"/>
  <c r="E33" i="12"/>
  <c r="D33" i="12"/>
  <c r="C33" i="12"/>
  <c r="B33" i="12"/>
  <c r="A33" i="12"/>
  <c r="F32" i="12"/>
  <c r="E32" i="12"/>
  <c r="D32" i="12"/>
  <c r="C32" i="12"/>
  <c r="B32" i="12"/>
  <c r="A32" i="12"/>
  <c r="F31" i="12"/>
  <c r="E31" i="12"/>
  <c r="D31" i="12"/>
  <c r="C31" i="12"/>
  <c r="B31" i="12"/>
  <c r="A31" i="12"/>
  <c r="F30" i="12"/>
  <c r="E30" i="12"/>
  <c r="D30" i="12"/>
  <c r="C30" i="12"/>
  <c r="B30" i="12"/>
  <c r="A30" i="12"/>
  <c r="F29" i="12"/>
  <c r="E29" i="12"/>
  <c r="D29" i="12"/>
  <c r="C29" i="12"/>
  <c r="B29" i="12"/>
  <c r="A29" i="12"/>
  <c r="F28" i="12"/>
  <c r="E28" i="12"/>
  <c r="D28" i="12"/>
  <c r="C28" i="12"/>
  <c r="B28" i="12"/>
  <c r="A28" i="12"/>
  <c r="F27" i="12"/>
  <c r="E27" i="12"/>
  <c r="D27" i="12"/>
  <c r="C27" i="12"/>
  <c r="B27" i="12"/>
  <c r="A27" i="12"/>
  <c r="F26" i="12"/>
  <c r="E26" i="12"/>
  <c r="D26" i="12"/>
  <c r="C26" i="12"/>
  <c r="B26" i="12"/>
  <c r="A26" i="12"/>
  <c r="F25" i="12"/>
  <c r="E25" i="12"/>
  <c r="D25" i="12"/>
  <c r="C25" i="12"/>
  <c r="B25" i="12"/>
  <c r="A25" i="12"/>
  <c r="F24" i="12"/>
  <c r="E24" i="12"/>
  <c r="D24" i="12"/>
  <c r="C24" i="12"/>
  <c r="B24" i="12"/>
  <c r="A24" i="12"/>
  <c r="F23" i="12"/>
  <c r="E23" i="12"/>
  <c r="D23" i="12"/>
  <c r="C23" i="12"/>
  <c r="B23" i="12"/>
  <c r="A23" i="12"/>
  <c r="F22" i="12"/>
  <c r="E22" i="12"/>
  <c r="D22" i="12"/>
  <c r="C22" i="12"/>
  <c r="B22" i="12"/>
  <c r="A22" i="12"/>
  <c r="F21" i="12"/>
  <c r="E21" i="12"/>
  <c r="D21" i="12"/>
  <c r="C21" i="12"/>
  <c r="B21" i="12"/>
  <c r="A21" i="12"/>
  <c r="F20" i="12"/>
  <c r="E20" i="12"/>
  <c r="D20" i="12"/>
  <c r="C20" i="12"/>
  <c r="B20" i="12"/>
  <c r="A20" i="12"/>
  <c r="F19" i="12"/>
  <c r="E19" i="12"/>
  <c r="D19" i="12"/>
  <c r="C19" i="12"/>
  <c r="B19" i="12"/>
  <c r="A19" i="12"/>
  <c r="F18" i="12"/>
  <c r="E18" i="12"/>
  <c r="D18" i="12"/>
  <c r="C18" i="12"/>
  <c r="B18" i="12"/>
  <c r="A18" i="12"/>
  <c r="F17" i="12"/>
  <c r="E17" i="12"/>
  <c r="D17" i="12"/>
  <c r="C17" i="12"/>
  <c r="B17" i="12"/>
  <c r="A17" i="12"/>
  <c r="F16" i="12"/>
  <c r="E16" i="12"/>
  <c r="D16" i="12"/>
  <c r="C16" i="12"/>
  <c r="B16" i="12"/>
  <c r="A16" i="12"/>
  <c r="F15" i="12"/>
  <c r="E15" i="12"/>
  <c r="D15" i="12"/>
  <c r="C15" i="12"/>
  <c r="B15" i="12"/>
  <c r="A15" i="12"/>
  <c r="F14" i="12"/>
  <c r="E14" i="12"/>
  <c r="D14" i="12"/>
  <c r="C14" i="12"/>
  <c r="B14" i="12"/>
  <c r="A14" i="12"/>
  <c r="F13" i="12"/>
  <c r="E13" i="12"/>
  <c r="D13" i="12"/>
  <c r="C13" i="12"/>
  <c r="B13" i="12"/>
  <c r="A13" i="12"/>
  <c r="F12" i="12"/>
  <c r="E12" i="12"/>
  <c r="D12" i="12"/>
  <c r="C12" i="12"/>
  <c r="B12" i="12"/>
  <c r="A12" i="12"/>
  <c r="F11" i="12"/>
  <c r="E11" i="12"/>
  <c r="D11" i="12"/>
  <c r="C11" i="12"/>
  <c r="B11" i="12"/>
  <c r="A11" i="12"/>
  <c r="F10" i="12"/>
  <c r="E10" i="12"/>
  <c r="D10" i="12"/>
  <c r="C10" i="12"/>
  <c r="B10" i="12"/>
  <c r="A10" i="12"/>
  <c r="F9" i="12"/>
  <c r="E9" i="12"/>
  <c r="D9" i="12"/>
  <c r="C9" i="12"/>
  <c r="B9" i="12"/>
  <c r="A9" i="12"/>
  <c r="F8" i="12"/>
  <c r="E8" i="12"/>
  <c r="D8" i="12"/>
  <c r="C8" i="12"/>
  <c r="B8" i="12"/>
  <c r="A8" i="12"/>
  <c r="F7" i="12"/>
  <c r="E7" i="12"/>
  <c r="D7" i="12"/>
  <c r="C7" i="12"/>
  <c r="B7" i="12"/>
  <c r="A7" i="12"/>
  <c r="B326" i="9" l="1"/>
  <c r="A326" i="9"/>
  <c r="B325" i="9"/>
  <c r="A325" i="9"/>
  <c r="B324" i="9"/>
  <c r="A324" i="9"/>
  <c r="B323" i="9"/>
  <c r="A323" i="9"/>
  <c r="B322" i="9"/>
  <c r="A322" i="9"/>
  <c r="B321" i="9"/>
  <c r="A321" i="9"/>
  <c r="B320" i="9"/>
  <c r="A320" i="9"/>
  <c r="B319" i="9"/>
  <c r="A319" i="9"/>
  <c r="B318" i="9"/>
  <c r="A318" i="9"/>
  <c r="B317" i="9"/>
  <c r="A317" i="9"/>
  <c r="B316" i="9"/>
  <c r="A316" i="9"/>
  <c r="B315" i="9"/>
  <c r="A315" i="9"/>
  <c r="B314" i="9"/>
  <c r="A314" i="9"/>
  <c r="B313" i="9"/>
  <c r="A313" i="9"/>
  <c r="B312" i="9"/>
  <c r="A312" i="9"/>
  <c r="B311" i="9"/>
  <c r="A311" i="9"/>
  <c r="B310" i="9"/>
  <c r="A310" i="9"/>
  <c r="B309" i="9"/>
  <c r="A309" i="9"/>
  <c r="B308" i="9"/>
  <c r="A308" i="9"/>
  <c r="B307" i="9"/>
  <c r="A307" i="9"/>
  <c r="B306" i="9"/>
  <c r="A306" i="9"/>
  <c r="B305" i="9"/>
  <c r="A305" i="9"/>
  <c r="B304" i="9"/>
  <c r="A304" i="9"/>
  <c r="B303" i="9"/>
  <c r="A303" i="9"/>
  <c r="B302" i="9"/>
  <c r="A302" i="9"/>
  <c r="B301" i="9"/>
  <c r="A301" i="9"/>
  <c r="B300" i="9"/>
  <c r="A300" i="9"/>
  <c r="B299" i="9"/>
  <c r="A299" i="9"/>
  <c r="B298" i="9"/>
  <c r="A298" i="9"/>
  <c r="B297" i="9"/>
  <c r="A297" i="9"/>
  <c r="B296" i="9"/>
  <c r="A296" i="9"/>
  <c r="B295" i="9"/>
  <c r="A295" i="9"/>
  <c r="B294" i="9"/>
  <c r="A294" i="9"/>
  <c r="B293" i="9"/>
  <c r="A293" i="9"/>
  <c r="B292" i="9"/>
  <c r="A292" i="9"/>
  <c r="B291" i="9"/>
  <c r="A291" i="9"/>
  <c r="B290" i="9"/>
  <c r="A290" i="9"/>
  <c r="B289" i="9"/>
  <c r="A289" i="9"/>
  <c r="B288" i="9"/>
  <c r="A288" i="9"/>
  <c r="B287" i="9"/>
  <c r="A287" i="9"/>
  <c r="B286" i="9"/>
  <c r="A286" i="9"/>
  <c r="B285" i="9"/>
  <c r="A285" i="9"/>
  <c r="B284" i="9"/>
  <c r="A284" i="9"/>
  <c r="B283" i="9"/>
  <c r="A283" i="9"/>
  <c r="B282" i="9"/>
  <c r="A282" i="9"/>
  <c r="B281" i="9"/>
  <c r="A281" i="9"/>
  <c r="B280" i="9"/>
  <c r="A280" i="9"/>
  <c r="B279" i="9"/>
  <c r="A279" i="9"/>
  <c r="B278" i="9"/>
  <c r="A278" i="9"/>
  <c r="B277" i="9"/>
  <c r="A277" i="9"/>
  <c r="B276" i="9"/>
  <c r="A276" i="9"/>
  <c r="B275" i="9"/>
  <c r="A275" i="9"/>
  <c r="B274" i="9"/>
  <c r="A274" i="9"/>
  <c r="B273" i="9"/>
  <c r="A273" i="9"/>
  <c r="B272" i="9"/>
  <c r="A272" i="9"/>
  <c r="B271" i="9"/>
  <c r="A271" i="9"/>
  <c r="B270" i="9"/>
  <c r="A270" i="9"/>
  <c r="B269" i="9"/>
  <c r="A269" i="9"/>
  <c r="B268" i="9"/>
  <c r="A268" i="9"/>
  <c r="B267" i="9"/>
  <c r="A267" i="9"/>
  <c r="B266" i="9"/>
  <c r="A266" i="9"/>
  <c r="B265" i="9"/>
  <c r="A265" i="9"/>
  <c r="B264" i="9"/>
  <c r="A264" i="9"/>
  <c r="B263" i="9"/>
  <c r="A263" i="9"/>
  <c r="B262" i="9"/>
  <c r="A262" i="9"/>
  <c r="B261" i="9"/>
  <c r="A261" i="9"/>
  <c r="B260" i="9"/>
  <c r="A260" i="9"/>
  <c r="B259" i="9"/>
  <c r="A259" i="9"/>
  <c r="B258" i="9"/>
  <c r="A258" i="9"/>
  <c r="B257" i="9"/>
  <c r="A257" i="9"/>
  <c r="B256" i="9"/>
  <c r="A256" i="9"/>
  <c r="B255" i="9"/>
  <c r="A255" i="9"/>
  <c r="B254" i="9"/>
  <c r="A254" i="9"/>
  <c r="B253" i="9"/>
  <c r="A253" i="9"/>
  <c r="B252" i="9"/>
  <c r="A252" i="9"/>
  <c r="B251" i="9"/>
  <c r="A251" i="9"/>
  <c r="B250" i="9"/>
  <c r="A250" i="9"/>
  <c r="B249" i="9"/>
  <c r="A249" i="9"/>
  <c r="B248" i="9"/>
  <c r="A248" i="9"/>
  <c r="B247" i="9"/>
  <c r="A247" i="9"/>
  <c r="B246" i="9"/>
  <c r="A246" i="9"/>
  <c r="B245" i="9"/>
  <c r="A245" i="9"/>
  <c r="B244" i="9"/>
  <c r="A244" i="9"/>
  <c r="B243" i="9"/>
  <c r="A243" i="9"/>
  <c r="B242" i="9"/>
  <c r="A242" i="9"/>
  <c r="B241" i="9"/>
  <c r="A241" i="9"/>
  <c r="B240" i="9"/>
  <c r="A240" i="9"/>
  <c r="B239" i="9"/>
  <c r="A239" i="9"/>
  <c r="B238" i="9"/>
  <c r="A238" i="9"/>
  <c r="B237" i="9"/>
  <c r="A237" i="9"/>
  <c r="B236" i="9"/>
  <c r="A236" i="9"/>
  <c r="B235" i="9"/>
  <c r="A235" i="9"/>
  <c r="B234" i="9"/>
  <c r="A234" i="9"/>
  <c r="B233" i="9"/>
  <c r="A233" i="9"/>
  <c r="B232" i="9"/>
  <c r="A232" i="9"/>
  <c r="B231" i="9"/>
  <c r="A231" i="9"/>
  <c r="B230" i="9"/>
  <c r="A230" i="9"/>
  <c r="B229" i="9"/>
  <c r="A229" i="9"/>
  <c r="B228" i="9"/>
  <c r="A228" i="9"/>
  <c r="B227" i="9"/>
  <c r="A227" i="9"/>
  <c r="B226" i="9"/>
  <c r="A226" i="9"/>
  <c r="B225" i="9"/>
  <c r="A225" i="9"/>
  <c r="B224" i="9"/>
  <c r="A224" i="9"/>
  <c r="B223" i="9"/>
  <c r="A223" i="9"/>
  <c r="B222" i="9"/>
  <c r="A222" i="9"/>
  <c r="B221" i="9"/>
  <c r="A221" i="9"/>
  <c r="B220" i="9"/>
  <c r="A220" i="9"/>
  <c r="B219" i="9"/>
  <c r="A219" i="9"/>
  <c r="B218" i="9"/>
  <c r="A218" i="9"/>
  <c r="B217" i="9"/>
  <c r="A217" i="9"/>
  <c r="B216" i="9"/>
  <c r="A216" i="9"/>
  <c r="B215" i="9"/>
  <c r="A215" i="9"/>
  <c r="B214" i="9"/>
  <c r="A214" i="9"/>
  <c r="B213" i="9"/>
  <c r="A213" i="9"/>
  <c r="B212" i="9"/>
  <c r="A212" i="9"/>
  <c r="B211" i="9"/>
  <c r="A211" i="9"/>
  <c r="B210" i="9"/>
  <c r="A210" i="9"/>
  <c r="B209" i="9"/>
  <c r="A209" i="9"/>
  <c r="B208" i="9"/>
  <c r="A208" i="9"/>
  <c r="B207" i="9"/>
  <c r="A207" i="9"/>
  <c r="B206" i="9"/>
  <c r="A206" i="9"/>
  <c r="B205" i="9"/>
  <c r="A205" i="9"/>
  <c r="B204" i="9"/>
  <c r="A204" i="9"/>
  <c r="B203" i="9"/>
  <c r="A203" i="9"/>
  <c r="B202" i="9"/>
  <c r="A202" i="9"/>
  <c r="B201" i="9"/>
  <c r="A201" i="9"/>
  <c r="B200" i="9"/>
  <c r="A200" i="9"/>
  <c r="B199" i="9"/>
  <c r="A199" i="9"/>
  <c r="B198" i="9"/>
  <c r="A198" i="9"/>
  <c r="B197" i="9"/>
  <c r="A197" i="9"/>
  <c r="B196" i="9"/>
  <c r="A196" i="9"/>
  <c r="B195" i="9"/>
  <c r="A195" i="9"/>
  <c r="B194" i="9"/>
  <c r="A194" i="9"/>
  <c r="B193" i="9"/>
  <c r="A193" i="9"/>
  <c r="B192" i="9"/>
  <c r="A192" i="9"/>
  <c r="B191" i="9"/>
  <c r="A191" i="9"/>
  <c r="B190" i="9"/>
  <c r="A190" i="9"/>
  <c r="B189" i="9"/>
  <c r="A189" i="9"/>
  <c r="B188" i="9"/>
  <c r="A188" i="9"/>
  <c r="B187" i="9"/>
  <c r="A187" i="9"/>
  <c r="B186" i="9"/>
  <c r="A186" i="9"/>
  <c r="B185" i="9"/>
  <c r="A185" i="9"/>
  <c r="B184" i="9"/>
  <c r="A184" i="9"/>
  <c r="B183" i="9"/>
  <c r="A183" i="9"/>
  <c r="B182" i="9"/>
  <c r="A182" i="9"/>
  <c r="B181" i="9"/>
  <c r="A181" i="9"/>
  <c r="B180" i="9"/>
  <c r="A180" i="9"/>
  <c r="B179" i="9"/>
  <c r="A179" i="9"/>
  <c r="B178" i="9"/>
  <c r="A178" i="9"/>
  <c r="B177" i="9"/>
  <c r="A177" i="9"/>
  <c r="B176" i="9"/>
  <c r="A176" i="9"/>
  <c r="B175" i="9"/>
  <c r="A175" i="9"/>
  <c r="B174" i="9"/>
  <c r="A174" i="9"/>
  <c r="B173" i="9"/>
  <c r="A173" i="9"/>
  <c r="B172" i="9"/>
  <c r="A172" i="9"/>
  <c r="B171" i="9"/>
  <c r="A171" i="9"/>
  <c r="B170" i="9"/>
  <c r="A170" i="9"/>
  <c r="B169" i="9"/>
  <c r="A169" i="9"/>
  <c r="B168" i="9"/>
  <c r="A168" i="9"/>
  <c r="B167" i="9"/>
  <c r="A167" i="9"/>
  <c r="B166" i="9"/>
  <c r="A166" i="9"/>
  <c r="B165" i="9"/>
  <c r="A165" i="9"/>
  <c r="B164" i="9"/>
  <c r="A164" i="9"/>
  <c r="B163" i="9"/>
  <c r="A163" i="9"/>
  <c r="B162" i="9"/>
  <c r="A162" i="9"/>
  <c r="B161" i="9"/>
  <c r="A161" i="9"/>
  <c r="B160" i="9"/>
  <c r="A160" i="9"/>
  <c r="B159" i="9"/>
  <c r="A159" i="9"/>
  <c r="B158" i="9"/>
  <c r="A158" i="9"/>
  <c r="B157" i="9"/>
  <c r="A157" i="9"/>
  <c r="B156" i="9"/>
  <c r="A156" i="9"/>
  <c r="B155" i="9"/>
  <c r="A155" i="9"/>
  <c r="B154" i="9"/>
  <c r="A154" i="9"/>
  <c r="B153" i="9"/>
  <c r="A153" i="9"/>
  <c r="B152" i="9"/>
  <c r="A152" i="9"/>
  <c r="B151" i="9"/>
  <c r="A151" i="9"/>
  <c r="B150" i="9"/>
  <c r="A150" i="9"/>
  <c r="B149" i="9"/>
  <c r="A149" i="9"/>
  <c r="B148" i="9"/>
  <c r="A148" i="9"/>
  <c r="B147" i="9"/>
  <c r="A147" i="9"/>
  <c r="B146" i="9"/>
  <c r="A146" i="9"/>
  <c r="B145" i="9"/>
  <c r="A145" i="9"/>
  <c r="B144" i="9"/>
  <c r="A144" i="9"/>
  <c r="B143" i="9"/>
  <c r="A143" i="9"/>
  <c r="B142" i="9"/>
  <c r="A142" i="9"/>
  <c r="B141" i="9"/>
  <c r="A141" i="9"/>
  <c r="B140" i="9"/>
  <c r="A140" i="9"/>
  <c r="B139" i="9"/>
  <c r="A139" i="9"/>
  <c r="B138" i="9"/>
  <c r="A138" i="9"/>
  <c r="B137" i="9"/>
  <c r="A137" i="9"/>
  <c r="B136" i="9"/>
  <c r="A136" i="9"/>
  <c r="B135" i="9"/>
  <c r="A135" i="9"/>
  <c r="B134" i="9"/>
  <c r="A134" i="9"/>
  <c r="B133" i="9"/>
  <c r="A133" i="9"/>
  <c r="B132" i="9"/>
  <c r="A132" i="9"/>
  <c r="B131" i="9"/>
  <c r="A131" i="9"/>
  <c r="B130" i="9"/>
  <c r="A130" i="9"/>
  <c r="B129" i="9"/>
  <c r="A129" i="9"/>
  <c r="B128" i="9"/>
  <c r="A128" i="9"/>
  <c r="B127" i="9"/>
  <c r="A127" i="9"/>
  <c r="B126" i="9"/>
  <c r="A126" i="9"/>
  <c r="B125" i="9"/>
  <c r="A125" i="9"/>
  <c r="B124" i="9"/>
  <c r="A124" i="9"/>
  <c r="B123" i="9"/>
  <c r="A123" i="9"/>
  <c r="B122" i="9"/>
  <c r="A122" i="9"/>
  <c r="B121" i="9"/>
  <c r="A121" i="9"/>
  <c r="B120" i="9"/>
  <c r="A120" i="9"/>
  <c r="B119" i="9"/>
  <c r="A119" i="9"/>
  <c r="B118" i="9"/>
  <c r="A118" i="9"/>
  <c r="B117" i="9"/>
  <c r="A117" i="9"/>
  <c r="B116" i="9"/>
  <c r="A116" i="9"/>
  <c r="B115" i="9"/>
  <c r="A115" i="9"/>
  <c r="B114" i="9"/>
  <c r="A114" i="9"/>
  <c r="B113" i="9"/>
  <c r="A113" i="9"/>
  <c r="B112" i="9"/>
  <c r="A112" i="9"/>
  <c r="B111" i="9"/>
  <c r="A111" i="9"/>
  <c r="B110" i="9"/>
  <c r="A110" i="9"/>
  <c r="B109" i="9"/>
  <c r="A109" i="9"/>
  <c r="B108" i="9"/>
  <c r="A108" i="9"/>
  <c r="B107" i="9"/>
  <c r="A107" i="9"/>
  <c r="B106" i="9"/>
  <c r="A106" i="9"/>
  <c r="B105" i="9"/>
  <c r="A105" i="9"/>
  <c r="B104" i="9"/>
  <c r="A104" i="9"/>
  <c r="B103" i="9"/>
  <c r="A103" i="9"/>
  <c r="B102" i="9"/>
  <c r="A102" i="9"/>
  <c r="B101" i="9"/>
  <c r="A101" i="9"/>
  <c r="B100" i="9"/>
  <c r="A100" i="9"/>
  <c r="B99" i="9"/>
  <c r="A99" i="9"/>
  <c r="B98" i="9"/>
  <c r="A98" i="9"/>
  <c r="B97" i="9"/>
  <c r="A97" i="9"/>
  <c r="B96" i="9"/>
  <c r="A96" i="9"/>
  <c r="B95" i="9"/>
  <c r="A95" i="9"/>
  <c r="B94" i="9"/>
  <c r="A94" i="9"/>
  <c r="B93" i="9"/>
  <c r="A93" i="9"/>
  <c r="B92" i="9"/>
  <c r="A92" i="9"/>
  <c r="B91" i="9"/>
  <c r="A91" i="9"/>
  <c r="B90" i="9"/>
  <c r="A90" i="9"/>
  <c r="B89" i="9"/>
  <c r="A89" i="9"/>
  <c r="B88" i="9"/>
  <c r="A88" i="9"/>
  <c r="B87" i="9"/>
  <c r="A87" i="9"/>
  <c r="B86" i="9"/>
  <c r="A86" i="9"/>
  <c r="B85" i="9"/>
  <c r="A85" i="9"/>
  <c r="B84" i="9"/>
  <c r="A84" i="9"/>
  <c r="B83" i="9"/>
  <c r="A83" i="9"/>
  <c r="B82" i="9"/>
  <c r="A82" i="9"/>
  <c r="B81" i="9"/>
  <c r="A81" i="9"/>
  <c r="B80" i="9"/>
  <c r="A80" i="9"/>
  <c r="B79" i="9"/>
  <c r="A79" i="9"/>
  <c r="B78" i="9"/>
  <c r="A78" i="9"/>
  <c r="B77" i="9"/>
  <c r="A77" i="9"/>
  <c r="B76" i="9"/>
  <c r="A76" i="9"/>
  <c r="B75" i="9"/>
  <c r="A75" i="9"/>
  <c r="B74" i="9"/>
  <c r="A74" i="9"/>
  <c r="B73" i="9"/>
  <c r="A73" i="9"/>
  <c r="B72" i="9"/>
  <c r="A72" i="9"/>
  <c r="B71" i="9"/>
  <c r="A71" i="9"/>
  <c r="B70" i="9"/>
  <c r="A70" i="9"/>
  <c r="B69" i="9"/>
  <c r="A69" i="9"/>
  <c r="B68" i="9"/>
  <c r="A68" i="9"/>
  <c r="B67" i="9"/>
  <c r="A67" i="9"/>
  <c r="B66" i="9"/>
  <c r="A66" i="9"/>
  <c r="B65" i="9"/>
  <c r="A65" i="9"/>
  <c r="B64" i="9"/>
  <c r="A64" i="9"/>
  <c r="B63" i="9"/>
  <c r="A63" i="9"/>
  <c r="B62" i="9"/>
  <c r="A62" i="9"/>
  <c r="B61" i="9"/>
  <c r="A61" i="9"/>
  <c r="B60" i="9"/>
  <c r="A60" i="9"/>
  <c r="B59" i="9"/>
  <c r="A59" i="9"/>
  <c r="B58" i="9"/>
  <c r="A58" i="9"/>
  <c r="B57" i="9"/>
  <c r="A57" i="9"/>
  <c r="B56" i="9"/>
  <c r="A56" i="9"/>
  <c r="B55" i="9"/>
  <c r="A55" i="9"/>
  <c r="B54" i="9"/>
  <c r="A54" i="9"/>
  <c r="B53" i="9"/>
  <c r="A53" i="9"/>
  <c r="B52" i="9"/>
  <c r="A52" i="9"/>
  <c r="B51" i="9"/>
  <c r="A51" i="9"/>
  <c r="B50" i="9"/>
  <c r="A50" i="9"/>
  <c r="B49" i="9"/>
  <c r="A49" i="9"/>
  <c r="B48" i="9"/>
  <c r="A48" i="9"/>
  <c r="B47" i="9"/>
  <c r="A47" i="9"/>
  <c r="B46" i="9"/>
  <c r="A46" i="9"/>
  <c r="B45" i="9"/>
  <c r="A45" i="9"/>
  <c r="B44" i="9"/>
  <c r="A44" i="9"/>
  <c r="B43" i="9"/>
  <c r="A43" i="9"/>
  <c r="B42" i="9"/>
  <c r="A42" i="9"/>
  <c r="B41" i="9"/>
  <c r="A41" i="9"/>
  <c r="B40" i="9"/>
  <c r="A40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76" i="5"/>
  <c r="B276" i="5"/>
  <c r="A276" i="5"/>
  <c r="C275" i="5"/>
  <c r="B275" i="5"/>
  <c r="A275" i="5"/>
  <c r="C274" i="5"/>
  <c r="B274" i="5"/>
  <c r="A274" i="5"/>
  <c r="C273" i="5"/>
  <c r="B273" i="5"/>
  <c r="A273" i="5"/>
  <c r="C272" i="5"/>
  <c r="B272" i="5"/>
  <c r="A272" i="5"/>
  <c r="C271" i="5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326" i="4"/>
  <c r="B326" i="4"/>
  <c r="A326" i="4"/>
  <c r="C325" i="4"/>
  <c r="B325" i="4"/>
  <c r="A325" i="4"/>
  <c r="C324" i="4"/>
  <c r="B324" i="4"/>
  <c r="A324" i="4"/>
  <c r="C323" i="4"/>
  <c r="B323" i="4"/>
  <c r="A323" i="4"/>
  <c r="C322" i="4"/>
  <c r="B322" i="4"/>
  <c r="A322" i="4"/>
  <c r="C321" i="4"/>
  <c r="B321" i="4"/>
  <c r="A321" i="4"/>
  <c r="C320" i="4"/>
  <c r="B320" i="4"/>
  <c r="A320" i="4"/>
  <c r="C319" i="4"/>
  <c r="B319" i="4"/>
  <c r="A319" i="4"/>
  <c r="C318" i="4"/>
  <c r="B318" i="4"/>
  <c r="A318" i="4"/>
  <c r="C317" i="4"/>
  <c r="B317" i="4"/>
  <c r="A317" i="4"/>
  <c r="C316" i="4"/>
  <c r="B316" i="4"/>
  <c r="A316" i="4"/>
  <c r="C315" i="4"/>
  <c r="B315" i="4"/>
  <c r="A315" i="4"/>
  <c r="C314" i="4"/>
  <c r="B314" i="4"/>
  <c r="A314" i="4"/>
  <c r="C313" i="4"/>
  <c r="B313" i="4"/>
  <c r="A313" i="4"/>
  <c r="C312" i="4"/>
  <c r="B312" i="4"/>
  <c r="A312" i="4"/>
  <c r="C311" i="4"/>
  <c r="B311" i="4"/>
  <c r="A311" i="4"/>
  <c r="C310" i="4"/>
  <c r="B310" i="4"/>
  <c r="A310" i="4"/>
  <c r="C309" i="4"/>
  <c r="B309" i="4"/>
  <c r="A309" i="4"/>
  <c r="C308" i="4"/>
  <c r="B308" i="4"/>
  <c r="A308" i="4"/>
  <c r="C307" i="4"/>
  <c r="B307" i="4"/>
  <c r="A307" i="4"/>
  <c r="C306" i="4"/>
  <c r="B306" i="4"/>
  <c r="A306" i="4"/>
  <c r="C305" i="4"/>
  <c r="B305" i="4"/>
  <c r="A305" i="4"/>
  <c r="C304" i="4"/>
  <c r="B304" i="4"/>
  <c r="A304" i="4"/>
  <c r="C303" i="4"/>
  <c r="B303" i="4"/>
  <c r="A303" i="4"/>
  <c r="C302" i="4"/>
  <c r="B302" i="4"/>
  <c r="A302" i="4"/>
  <c r="C301" i="4"/>
  <c r="B301" i="4"/>
  <c r="A301" i="4"/>
  <c r="C300" i="4"/>
  <c r="B300" i="4"/>
  <c r="A300" i="4"/>
  <c r="C299" i="4"/>
  <c r="B299" i="4"/>
  <c r="A299" i="4"/>
  <c r="C298" i="4"/>
  <c r="B298" i="4"/>
  <c r="A298" i="4"/>
  <c r="C297" i="4"/>
  <c r="B297" i="4"/>
  <c r="A297" i="4"/>
  <c r="C296" i="4"/>
  <c r="B296" i="4"/>
  <c r="A296" i="4"/>
  <c r="C295" i="4"/>
  <c r="B295" i="4"/>
  <c r="A295" i="4"/>
  <c r="C294" i="4"/>
  <c r="B294" i="4"/>
  <c r="A294" i="4"/>
  <c r="C293" i="4"/>
  <c r="B293" i="4"/>
  <c r="A293" i="4"/>
  <c r="C292" i="4"/>
  <c r="B292" i="4"/>
  <c r="A292" i="4"/>
  <c r="C291" i="4"/>
  <c r="B291" i="4"/>
  <c r="A291" i="4"/>
  <c r="C290" i="4"/>
  <c r="B290" i="4"/>
  <c r="A290" i="4"/>
  <c r="C289" i="4"/>
  <c r="B289" i="4"/>
  <c r="A289" i="4"/>
  <c r="C288" i="4"/>
  <c r="B288" i="4"/>
  <c r="A288" i="4"/>
  <c r="C287" i="4"/>
  <c r="B287" i="4"/>
  <c r="A287" i="4"/>
  <c r="C286" i="4"/>
  <c r="B286" i="4"/>
  <c r="A286" i="4"/>
  <c r="C285" i="4"/>
  <c r="B285" i="4"/>
  <c r="A285" i="4"/>
  <c r="C284" i="4"/>
  <c r="B284" i="4"/>
  <c r="A284" i="4"/>
  <c r="C283" i="4"/>
  <c r="B283" i="4"/>
  <c r="A283" i="4"/>
  <c r="C282" i="4"/>
  <c r="B282" i="4"/>
  <c r="A282" i="4"/>
  <c r="C281" i="4"/>
  <c r="B281" i="4"/>
  <c r="A281" i="4"/>
  <c r="C280" i="4"/>
  <c r="B280" i="4"/>
  <c r="A280" i="4"/>
  <c r="C279" i="4"/>
  <c r="B279" i="4"/>
  <c r="A279" i="4"/>
  <c r="C278" i="4"/>
  <c r="B278" i="4"/>
  <c r="A278" i="4"/>
  <c r="C277" i="4"/>
  <c r="B277" i="4"/>
  <c r="A277" i="4"/>
  <c r="C276" i="4"/>
  <c r="B276" i="4"/>
  <c r="A276" i="4"/>
  <c r="C275" i="4"/>
  <c r="B275" i="4"/>
  <c r="A275" i="4"/>
  <c r="C274" i="4"/>
  <c r="B274" i="4"/>
  <c r="A274" i="4"/>
  <c r="C273" i="4"/>
  <c r="B273" i="4"/>
  <c r="A273" i="4"/>
  <c r="C272" i="4"/>
  <c r="B272" i="4"/>
  <c r="A272" i="4"/>
  <c r="C271" i="4"/>
  <c r="B271" i="4"/>
  <c r="A271" i="4"/>
  <c r="C270" i="4"/>
  <c r="B270" i="4"/>
  <c r="A270" i="4"/>
  <c r="C269" i="4"/>
  <c r="B269" i="4"/>
  <c r="A269" i="4"/>
  <c r="C268" i="4"/>
  <c r="B268" i="4"/>
  <c r="A268" i="4"/>
  <c r="C267" i="4"/>
  <c r="B267" i="4"/>
  <c r="A267" i="4"/>
  <c r="C266" i="4"/>
  <c r="B266" i="4"/>
  <c r="A266" i="4"/>
  <c r="C265" i="4"/>
  <c r="B265" i="4"/>
  <c r="A265" i="4"/>
  <c r="C264" i="4"/>
  <c r="B264" i="4"/>
  <c r="A264" i="4"/>
  <c r="C263" i="4"/>
  <c r="B263" i="4"/>
  <c r="A263" i="4"/>
  <c r="C262" i="4"/>
  <c r="B262" i="4"/>
  <c r="A262" i="4"/>
  <c r="C261" i="4"/>
  <c r="B261" i="4"/>
  <c r="A261" i="4"/>
  <c r="C260" i="4"/>
  <c r="B260" i="4"/>
  <c r="A260" i="4"/>
  <c r="C259" i="4"/>
  <c r="B259" i="4"/>
  <c r="A259" i="4"/>
  <c r="C258" i="4"/>
  <c r="B258" i="4"/>
  <c r="A258" i="4"/>
  <c r="C257" i="4"/>
  <c r="B257" i="4"/>
  <c r="A257" i="4"/>
  <c r="C256" i="4"/>
  <c r="B256" i="4"/>
  <c r="A256" i="4"/>
  <c r="C255" i="4"/>
  <c r="B255" i="4"/>
  <c r="A255" i="4"/>
  <c r="C254" i="4"/>
  <c r="B254" i="4"/>
  <c r="A254" i="4"/>
  <c r="C253" i="4"/>
  <c r="B253" i="4"/>
  <c r="A253" i="4"/>
  <c r="C252" i="4"/>
  <c r="B252" i="4"/>
  <c r="A252" i="4"/>
  <c r="C251" i="4"/>
  <c r="B251" i="4"/>
  <c r="A251" i="4"/>
  <c r="C250" i="4"/>
  <c r="B250" i="4"/>
  <c r="A250" i="4"/>
  <c r="C249" i="4"/>
  <c r="B249" i="4"/>
  <c r="A249" i="4"/>
  <c r="C248" i="4"/>
  <c r="B248" i="4"/>
  <c r="A248" i="4"/>
  <c r="C247" i="4"/>
  <c r="B247" i="4"/>
  <c r="A247" i="4"/>
  <c r="C246" i="4"/>
  <c r="B246" i="4"/>
  <c r="A246" i="4"/>
  <c r="C245" i="4"/>
  <c r="B245" i="4"/>
  <c r="A245" i="4"/>
  <c r="C244" i="4"/>
  <c r="B244" i="4"/>
  <c r="A244" i="4"/>
  <c r="C243" i="4"/>
  <c r="B243" i="4"/>
  <c r="A243" i="4"/>
  <c r="C242" i="4"/>
  <c r="B242" i="4"/>
  <c r="A242" i="4"/>
  <c r="C241" i="4"/>
  <c r="B241" i="4"/>
  <c r="A241" i="4"/>
  <c r="C240" i="4"/>
  <c r="B240" i="4"/>
  <c r="A240" i="4"/>
  <c r="C239" i="4"/>
  <c r="B239" i="4"/>
  <c r="A239" i="4"/>
  <c r="C238" i="4"/>
  <c r="B238" i="4"/>
  <c r="A238" i="4"/>
  <c r="C237" i="4"/>
  <c r="B237" i="4"/>
  <c r="A237" i="4"/>
  <c r="C236" i="4"/>
  <c r="B236" i="4"/>
  <c r="A236" i="4"/>
  <c r="C235" i="4"/>
  <c r="B235" i="4"/>
  <c r="A235" i="4"/>
  <c r="C234" i="4"/>
  <c r="B234" i="4"/>
  <c r="A234" i="4"/>
  <c r="C233" i="4"/>
  <c r="B233" i="4"/>
  <c r="A233" i="4"/>
  <c r="C232" i="4"/>
  <c r="B232" i="4"/>
  <c r="A232" i="4"/>
  <c r="C231" i="4"/>
  <c r="B231" i="4"/>
  <c r="A231" i="4"/>
  <c r="C230" i="4"/>
  <c r="B230" i="4"/>
  <c r="A230" i="4"/>
  <c r="C229" i="4"/>
  <c r="B229" i="4"/>
  <c r="A229" i="4"/>
  <c r="C228" i="4"/>
  <c r="B228" i="4"/>
  <c r="A228" i="4"/>
  <c r="C227" i="4"/>
  <c r="B227" i="4"/>
  <c r="A227" i="4"/>
  <c r="C226" i="4"/>
  <c r="B226" i="4"/>
  <c r="A226" i="4"/>
  <c r="C225" i="4"/>
  <c r="B225" i="4"/>
  <c r="A225" i="4"/>
  <c r="C224" i="4"/>
  <c r="B224" i="4"/>
  <c r="A224" i="4"/>
  <c r="C223" i="4"/>
  <c r="B223" i="4"/>
  <c r="A223" i="4"/>
  <c r="C222" i="4"/>
  <c r="B222" i="4"/>
  <c r="A222" i="4"/>
  <c r="C221" i="4"/>
  <c r="B221" i="4"/>
  <c r="A221" i="4"/>
  <c r="C220" i="4"/>
  <c r="B220" i="4"/>
  <c r="A220" i="4"/>
  <c r="C219" i="4"/>
  <c r="B219" i="4"/>
  <c r="A219" i="4"/>
  <c r="C218" i="4"/>
  <c r="B218" i="4"/>
  <c r="A218" i="4"/>
  <c r="C217" i="4"/>
  <c r="B217" i="4"/>
  <c r="A217" i="4"/>
  <c r="C216" i="4"/>
  <c r="B216" i="4"/>
  <c r="A216" i="4"/>
  <c r="C215" i="4"/>
  <c r="B215" i="4"/>
  <c r="A215" i="4"/>
  <c r="C214" i="4"/>
  <c r="B214" i="4"/>
  <c r="A214" i="4"/>
  <c r="C213" i="4"/>
  <c r="B213" i="4"/>
  <c r="A213" i="4"/>
  <c r="C212" i="4"/>
  <c r="B212" i="4"/>
  <c r="A212" i="4"/>
  <c r="C211" i="4"/>
  <c r="B211" i="4"/>
  <c r="A211" i="4"/>
  <c r="C210" i="4"/>
  <c r="B210" i="4"/>
  <c r="A210" i="4"/>
  <c r="C209" i="4"/>
  <c r="B209" i="4"/>
  <c r="A209" i="4"/>
  <c r="C208" i="4"/>
  <c r="B208" i="4"/>
  <c r="A208" i="4"/>
  <c r="C207" i="4"/>
  <c r="B207" i="4"/>
  <c r="A207" i="4"/>
  <c r="C206" i="4"/>
  <c r="B206" i="4"/>
  <c r="A206" i="4"/>
  <c r="C205" i="4"/>
  <c r="B205" i="4"/>
  <c r="A205" i="4"/>
  <c r="C204" i="4"/>
  <c r="B204" i="4"/>
  <c r="A204" i="4"/>
  <c r="C203" i="4"/>
  <c r="B203" i="4"/>
  <c r="A203" i="4"/>
  <c r="C202" i="4"/>
  <c r="B202" i="4"/>
  <c r="A202" i="4"/>
  <c r="C201" i="4"/>
  <c r="B201" i="4"/>
  <c r="A201" i="4"/>
  <c r="C200" i="4"/>
  <c r="B200" i="4"/>
  <c r="A200" i="4"/>
  <c r="C199" i="4"/>
  <c r="B199" i="4"/>
  <c r="A199" i="4"/>
  <c r="C198" i="4"/>
  <c r="B198" i="4"/>
  <c r="A198" i="4"/>
  <c r="C197" i="4"/>
  <c r="B197" i="4"/>
  <c r="A197" i="4"/>
  <c r="C196" i="4"/>
  <c r="B196" i="4"/>
  <c r="A196" i="4"/>
  <c r="C195" i="4"/>
  <c r="B195" i="4"/>
  <c r="A195" i="4"/>
  <c r="C194" i="4"/>
  <c r="B194" i="4"/>
  <c r="A194" i="4"/>
  <c r="C193" i="4"/>
  <c r="B193" i="4"/>
  <c r="A193" i="4"/>
  <c r="C192" i="4"/>
  <c r="B192" i="4"/>
  <c r="A192" i="4"/>
  <c r="C191" i="4"/>
  <c r="B191" i="4"/>
  <c r="A191" i="4"/>
  <c r="C190" i="4"/>
  <c r="B190" i="4"/>
  <c r="A190" i="4"/>
  <c r="C189" i="4"/>
  <c r="B189" i="4"/>
  <c r="A189" i="4"/>
  <c r="C188" i="4"/>
  <c r="B188" i="4"/>
  <c r="A188" i="4"/>
  <c r="C187" i="4"/>
  <c r="B187" i="4"/>
  <c r="A187" i="4"/>
  <c r="C186" i="4"/>
  <c r="B186" i="4"/>
  <c r="A186" i="4"/>
  <c r="C185" i="4"/>
  <c r="B185" i="4"/>
  <c r="A185" i="4"/>
  <c r="C184" i="4"/>
  <c r="B184" i="4"/>
  <c r="A184" i="4"/>
  <c r="C183" i="4"/>
  <c r="B183" i="4"/>
  <c r="A183" i="4"/>
  <c r="C182" i="4"/>
  <c r="B182" i="4"/>
  <c r="A182" i="4"/>
  <c r="C181" i="4"/>
  <c r="B181" i="4"/>
  <c r="A181" i="4"/>
  <c r="C180" i="4"/>
  <c r="B180" i="4"/>
  <c r="A180" i="4"/>
  <c r="C179" i="4"/>
  <c r="B179" i="4"/>
  <c r="A179" i="4"/>
  <c r="C178" i="4"/>
  <c r="B178" i="4"/>
  <c r="A178" i="4"/>
  <c r="C177" i="4"/>
  <c r="B177" i="4"/>
  <c r="A177" i="4"/>
  <c r="C176" i="4"/>
  <c r="B176" i="4"/>
  <c r="A176" i="4"/>
  <c r="C175" i="4"/>
  <c r="B175" i="4"/>
  <c r="A175" i="4"/>
  <c r="C174" i="4"/>
  <c r="B174" i="4"/>
  <c r="A174" i="4"/>
  <c r="C173" i="4"/>
  <c r="B173" i="4"/>
  <c r="A173" i="4"/>
  <c r="C172" i="4"/>
  <c r="B172" i="4"/>
  <c r="A172" i="4"/>
  <c r="C171" i="4"/>
  <c r="B171" i="4"/>
  <c r="A171" i="4"/>
  <c r="C170" i="4"/>
  <c r="B170" i="4"/>
  <c r="A170" i="4"/>
  <c r="C169" i="4"/>
  <c r="B169" i="4"/>
  <c r="A169" i="4"/>
  <c r="C168" i="4"/>
  <c r="B168" i="4"/>
  <c r="A168" i="4"/>
  <c r="C167" i="4"/>
  <c r="B167" i="4"/>
  <c r="A167" i="4"/>
  <c r="C166" i="4"/>
  <c r="B166" i="4"/>
  <c r="A166" i="4"/>
  <c r="C165" i="4"/>
  <c r="B165" i="4"/>
  <c r="A165" i="4"/>
  <c r="C164" i="4"/>
  <c r="B164" i="4"/>
  <c r="A164" i="4"/>
  <c r="C163" i="4"/>
  <c r="B163" i="4"/>
  <c r="A163" i="4"/>
  <c r="C162" i="4"/>
  <c r="B162" i="4"/>
  <c r="A162" i="4"/>
  <c r="C161" i="4"/>
  <c r="B161" i="4"/>
  <c r="A161" i="4"/>
  <c r="C160" i="4"/>
  <c r="B160" i="4"/>
  <c r="A160" i="4"/>
  <c r="C159" i="4"/>
  <c r="B159" i="4"/>
  <c r="A159" i="4"/>
  <c r="C158" i="4"/>
  <c r="B158" i="4"/>
  <c r="A158" i="4"/>
  <c r="C157" i="4"/>
  <c r="B157" i="4"/>
  <c r="A157" i="4"/>
  <c r="C156" i="4"/>
  <c r="B156" i="4"/>
  <c r="A156" i="4"/>
  <c r="C155" i="4"/>
  <c r="B155" i="4"/>
  <c r="A155" i="4"/>
  <c r="C154" i="4"/>
  <c r="B154" i="4"/>
  <c r="A154" i="4"/>
  <c r="C153" i="4"/>
  <c r="B153" i="4"/>
  <c r="A153" i="4"/>
  <c r="C152" i="4"/>
  <c r="B152" i="4"/>
  <c r="A152" i="4"/>
  <c r="C151" i="4"/>
  <c r="B151" i="4"/>
  <c r="A151" i="4"/>
  <c r="C150" i="4"/>
  <c r="B150" i="4"/>
  <c r="A150" i="4"/>
  <c r="C149" i="4"/>
  <c r="B149" i="4"/>
  <c r="A149" i="4"/>
  <c r="C148" i="4"/>
  <c r="B148" i="4"/>
  <c r="A148" i="4"/>
  <c r="C147" i="4"/>
  <c r="B147" i="4"/>
  <c r="A147" i="4"/>
  <c r="C146" i="4"/>
  <c r="B146" i="4"/>
  <c r="A146" i="4"/>
  <c r="C145" i="4"/>
  <c r="B145" i="4"/>
  <c r="A145" i="4"/>
  <c r="C144" i="4"/>
  <c r="B144" i="4"/>
  <c r="A144" i="4"/>
  <c r="C143" i="4"/>
  <c r="B143" i="4"/>
  <c r="A143" i="4"/>
  <c r="C142" i="4"/>
  <c r="B142" i="4"/>
  <c r="A142" i="4"/>
  <c r="C141" i="4"/>
  <c r="B141" i="4"/>
  <c r="A141" i="4"/>
  <c r="C140" i="4"/>
  <c r="B140" i="4"/>
  <c r="A140" i="4"/>
  <c r="C139" i="4"/>
  <c r="B139" i="4"/>
  <c r="A139" i="4"/>
  <c r="C138" i="4"/>
  <c r="B138" i="4"/>
  <c r="A138" i="4"/>
  <c r="C137" i="4"/>
  <c r="B137" i="4"/>
  <c r="A137" i="4"/>
  <c r="C136" i="4"/>
  <c r="B136" i="4"/>
  <c r="A136" i="4"/>
  <c r="C135" i="4"/>
  <c r="B135" i="4"/>
  <c r="A135" i="4"/>
  <c r="C134" i="4"/>
  <c r="B134" i="4"/>
  <c r="A134" i="4"/>
  <c r="C133" i="4"/>
  <c r="B133" i="4"/>
  <c r="A133" i="4"/>
  <c r="C132" i="4"/>
  <c r="B132" i="4"/>
  <c r="A132" i="4"/>
  <c r="C131" i="4"/>
  <c r="B131" i="4"/>
  <c r="A131" i="4"/>
  <c r="C130" i="4"/>
  <c r="B130" i="4"/>
  <c r="A130" i="4"/>
  <c r="C129" i="4"/>
  <c r="B129" i="4"/>
  <c r="A129" i="4"/>
  <c r="C128" i="4"/>
  <c r="B128" i="4"/>
  <c r="A128" i="4"/>
  <c r="C127" i="4"/>
  <c r="B127" i="4"/>
  <c r="A127" i="4"/>
  <c r="C126" i="4"/>
  <c r="B126" i="4"/>
  <c r="A126" i="4"/>
  <c r="C125" i="4"/>
  <c r="B125" i="4"/>
  <c r="A125" i="4"/>
  <c r="C124" i="4"/>
  <c r="B124" i="4"/>
  <c r="A124" i="4"/>
  <c r="C123" i="4"/>
  <c r="B123" i="4"/>
  <c r="A123" i="4"/>
  <c r="C122" i="4"/>
  <c r="B122" i="4"/>
  <c r="A122" i="4"/>
  <c r="C121" i="4"/>
  <c r="B121" i="4"/>
  <c r="A121" i="4"/>
  <c r="C120" i="4"/>
  <c r="B120" i="4"/>
  <c r="A120" i="4"/>
  <c r="C119" i="4"/>
  <c r="B119" i="4"/>
  <c r="A119" i="4"/>
  <c r="C118" i="4"/>
  <c r="B118" i="4"/>
  <c r="A118" i="4"/>
  <c r="C117" i="4"/>
  <c r="B117" i="4"/>
  <c r="A117" i="4"/>
  <c r="C116" i="4"/>
  <c r="B116" i="4"/>
  <c r="A116" i="4"/>
  <c r="C115" i="4"/>
  <c r="B115" i="4"/>
  <c r="A115" i="4"/>
  <c r="C114" i="4"/>
  <c r="B114" i="4"/>
  <c r="A114" i="4"/>
  <c r="C113" i="4"/>
  <c r="B113" i="4"/>
  <c r="A113" i="4"/>
  <c r="C112" i="4"/>
  <c r="B112" i="4"/>
  <c r="A112" i="4"/>
  <c r="C111" i="4"/>
  <c r="B111" i="4"/>
  <c r="A111" i="4"/>
  <c r="C110" i="4"/>
  <c r="B110" i="4"/>
  <c r="A110" i="4"/>
  <c r="C109" i="4"/>
  <c r="B109" i="4"/>
  <c r="A109" i="4"/>
  <c r="C108" i="4"/>
  <c r="B108" i="4"/>
  <c r="A108" i="4"/>
  <c r="C107" i="4"/>
  <c r="B107" i="4"/>
  <c r="A107" i="4"/>
  <c r="C106" i="4"/>
  <c r="B106" i="4"/>
  <c r="A106" i="4"/>
  <c r="C105" i="4"/>
  <c r="B105" i="4"/>
  <c r="A105" i="4"/>
  <c r="C104" i="4"/>
  <c r="B104" i="4"/>
  <c r="A104" i="4"/>
  <c r="C103" i="4"/>
  <c r="B103" i="4"/>
  <c r="A103" i="4"/>
  <c r="C102" i="4"/>
  <c r="B102" i="4"/>
  <c r="A102" i="4"/>
  <c r="C101" i="4"/>
  <c r="B101" i="4"/>
  <c r="A101" i="4"/>
  <c r="C100" i="4"/>
  <c r="B100" i="4"/>
  <c r="A100" i="4"/>
  <c r="C99" i="4"/>
  <c r="B99" i="4"/>
  <c r="A99" i="4"/>
  <c r="C98" i="4"/>
  <c r="B98" i="4"/>
  <c r="A98" i="4"/>
  <c r="C97" i="4"/>
  <c r="B97" i="4"/>
  <c r="A97" i="4"/>
  <c r="C96" i="4"/>
  <c r="B96" i="4"/>
  <c r="A96" i="4"/>
  <c r="C95" i="4"/>
  <c r="B95" i="4"/>
  <c r="A95" i="4"/>
  <c r="C94" i="4"/>
  <c r="B94" i="4"/>
  <c r="A94" i="4"/>
  <c r="C93" i="4"/>
  <c r="B93" i="4"/>
  <c r="A93" i="4"/>
  <c r="C92" i="4"/>
  <c r="B92" i="4"/>
  <c r="A92" i="4"/>
  <c r="C91" i="4"/>
  <c r="B91" i="4"/>
  <c r="A91" i="4"/>
  <c r="C90" i="4"/>
  <c r="B90" i="4"/>
  <c r="A90" i="4"/>
  <c r="C89" i="4"/>
  <c r="B89" i="4"/>
  <c r="A89" i="4"/>
  <c r="C88" i="4"/>
  <c r="B88" i="4"/>
  <c r="A88" i="4"/>
  <c r="C87" i="4"/>
  <c r="B87" i="4"/>
  <c r="A87" i="4"/>
  <c r="C86" i="4"/>
  <c r="B86" i="4"/>
  <c r="A86" i="4"/>
  <c r="C85" i="4"/>
  <c r="B85" i="4"/>
  <c r="A85" i="4"/>
  <c r="C84" i="4"/>
  <c r="B84" i="4"/>
  <c r="A84" i="4"/>
  <c r="C83" i="4"/>
  <c r="B83" i="4"/>
  <c r="A83" i="4"/>
  <c r="C82" i="4"/>
  <c r="B82" i="4"/>
  <c r="A82" i="4"/>
  <c r="C81" i="4"/>
  <c r="B81" i="4"/>
  <c r="A81" i="4"/>
  <c r="C80" i="4"/>
  <c r="B80" i="4"/>
  <c r="A80" i="4"/>
  <c r="C79" i="4"/>
  <c r="B79" i="4"/>
  <c r="A79" i="4"/>
  <c r="C78" i="4"/>
  <c r="B78" i="4"/>
  <c r="A78" i="4"/>
  <c r="C77" i="4"/>
  <c r="B77" i="4"/>
  <c r="A77" i="4"/>
  <c r="C76" i="4"/>
  <c r="B76" i="4"/>
  <c r="A76" i="4"/>
  <c r="C75" i="4"/>
  <c r="B75" i="4"/>
  <c r="A75" i="4"/>
  <c r="C74" i="4"/>
  <c r="B74" i="4"/>
  <c r="A74" i="4"/>
  <c r="C73" i="4"/>
  <c r="B73" i="4"/>
  <c r="A73" i="4"/>
  <c r="C72" i="4"/>
  <c r="B72" i="4"/>
  <c r="A72" i="4"/>
  <c r="C71" i="4"/>
  <c r="B71" i="4"/>
  <c r="A71" i="4"/>
  <c r="C70" i="4"/>
  <c r="B70" i="4"/>
  <c r="A70" i="4"/>
  <c r="C69" i="4"/>
  <c r="B69" i="4"/>
  <c r="A69" i="4"/>
  <c r="C68" i="4"/>
  <c r="B68" i="4"/>
  <c r="A68" i="4"/>
  <c r="C67" i="4"/>
  <c r="B67" i="4"/>
  <c r="A67" i="4"/>
  <c r="C66" i="4"/>
  <c r="B66" i="4"/>
  <c r="A66" i="4"/>
  <c r="C65" i="4"/>
  <c r="B65" i="4"/>
  <c r="A65" i="4"/>
  <c r="C64" i="4"/>
  <c r="B64" i="4"/>
  <c r="A64" i="4"/>
  <c r="C63" i="4"/>
  <c r="B63" i="4"/>
  <c r="A63" i="4"/>
  <c r="C62" i="4"/>
  <c r="B62" i="4"/>
  <c r="A62" i="4"/>
  <c r="C61" i="4"/>
  <c r="B61" i="4"/>
  <c r="A61" i="4"/>
  <c r="C60" i="4"/>
  <c r="B60" i="4"/>
  <c r="A60" i="4"/>
  <c r="C59" i="4"/>
  <c r="B59" i="4"/>
  <c r="A59" i="4"/>
  <c r="C58" i="4"/>
  <c r="B58" i="4"/>
  <c r="A58" i="4"/>
  <c r="C57" i="4"/>
  <c r="B57" i="4"/>
  <c r="A57" i="4"/>
  <c r="C56" i="4"/>
  <c r="B56" i="4"/>
  <c r="A56" i="4"/>
  <c r="C55" i="4"/>
  <c r="B55" i="4"/>
  <c r="A55" i="4"/>
  <c r="C54" i="4"/>
  <c r="B54" i="4"/>
  <c r="A54" i="4"/>
  <c r="C53" i="4"/>
  <c r="B53" i="4"/>
  <c r="A53" i="4"/>
  <c r="C52" i="4"/>
  <c r="B52" i="4"/>
  <c r="A52" i="4"/>
  <c r="C51" i="4"/>
  <c r="B51" i="4"/>
  <c r="A51" i="4"/>
  <c r="C50" i="4"/>
  <c r="B50" i="4"/>
  <c r="A50" i="4"/>
  <c r="C49" i="4"/>
  <c r="B49" i="4"/>
  <c r="A49" i="4"/>
  <c r="C48" i="4"/>
  <c r="B48" i="4"/>
  <c r="A48" i="4"/>
  <c r="C47" i="4"/>
  <c r="B47" i="4"/>
  <c r="A47" i="4"/>
  <c r="C46" i="4"/>
  <c r="B46" i="4"/>
  <c r="A46" i="4"/>
  <c r="C45" i="4"/>
  <c r="B45" i="4"/>
  <c r="A45" i="4"/>
  <c r="C44" i="4"/>
  <c r="B44" i="4"/>
  <c r="A44" i="4"/>
  <c r="C43" i="4"/>
  <c r="B43" i="4"/>
  <c r="A43" i="4"/>
  <c r="C42" i="4"/>
  <c r="B42" i="4"/>
  <c r="A42" i="4"/>
  <c r="C41" i="4"/>
  <c r="B41" i="4"/>
  <c r="A41" i="4"/>
  <c r="C40" i="4"/>
  <c r="B40" i="4"/>
  <c r="A40" i="4"/>
  <c r="C39" i="4"/>
  <c r="B39" i="4"/>
  <c r="A39" i="4"/>
  <c r="C38" i="4"/>
  <c r="B38" i="4"/>
  <c r="A38" i="4"/>
  <c r="C37" i="4"/>
  <c r="B37" i="4"/>
  <c r="A37" i="4"/>
  <c r="C36" i="4"/>
  <c r="B36" i="4"/>
  <c r="A36" i="4"/>
  <c r="C35" i="4"/>
  <c r="B35" i="4"/>
  <c r="A35" i="4"/>
  <c r="C34" i="4"/>
  <c r="B34" i="4"/>
  <c r="A34" i="4"/>
  <c r="C33" i="4"/>
  <c r="B33" i="4"/>
  <c r="A33" i="4"/>
  <c r="C32" i="4"/>
  <c r="B32" i="4"/>
  <c r="A32" i="4"/>
  <c r="C31" i="4"/>
  <c r="B31" i="4"/>
  <c r="A31" i="4"/>
  <c r="C30" i="4"/>
  <c r="B30" i="4"/>
  <c r="A30" i="4"/>
  <c r="C29" i="4"/>
  <c r="B29" i="4"/>
  <c r="A29" i="4"/>
  <c r="C28" i="4"/>
  <c r="B28" i="4"/>
  <c r="A28" i="4"/>
  <c r="C27" i="4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2" i="4"/>
  <c r="B12" i="4"/>
  <c r="A12" i="4"/>
  <c r="C11" i="4"/>
  <c r="B11" i="4"/>
  <c r="A11" i="4"/>
  <c r="C10" i="4"/>
  <c r="B10" i="4"/>
  <c r="A10" i="4"/>
  <c r="C9" i="4"/>
  <c r="B9" i="4"/>
  <c r="A9" i="4"/>
  <c r="C8" i="4"/>
  <c r="B8" i="4"/>
  <c r="A8" i="4"/>
  <c r="C7" i="4"/>
  <c r="B7" i="4"/>
  <c r="A7" i="4"/>
  <c r="B326" i="3"/>
  <c r="A326" i="3"/>
  <c r="B325" i="3"/>
  <c r="A325" i="3"/>
  <c r="B324" i="3"/>
  <c r="A324" i="3"/>
  <c r="B323" i="3"/>
  <c r="A323" i="3"/>
  <c r="B322" i="3"/>
  <c r="A322" i="3"/>
  <c r="B321" i="3"/>
  <c r="A321" i="3"/>
  <c r="B320" i="3"/>
  <c r="A320" i="3"/>
  <c r="B319" i="3"/>
  <c r="A319" i="3"/>
  <c r="B318" i="3"/>
  <c r="A318" i="3"/>
  <c r="B317" i="3"/>
  <c r="A317" i="3"/>
  <c r="B316" i="3"/>
  <c r="A316" i="3"/>
  <c r="B315" i="3"/>
  <c r="A315" i="3"/>
  <c r="B314" i="3"/>
  <c r="A314" i="3"/>
  <c r="B313" i="3"/>
  <c r="A313" i="3"/>
  <c r="B312" i="3"/>
  <c r="A312" i="3"/>
  <c r="B311" i="3"/>
  <c r="A311" i="3"/>
  <c r="B310" i="3"/>
  <c r="A310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97" i="3"/>
  <c r="A297" i="3"/>
  <c r="B296" i="3"/>
  <c r="A296" i="3"/>
  <c r="B295" i="3"/>
  <c r="A295" i="3"/>
  <c r="B294" i="3"/>
  <c r="A294" i="3"/>
  <c r="B293" i="3"/>
  <c r="A293" i="3"/>
  <c r="B292" i="3"/>
  <c r="A292" i="3"/>
  <c r="B291" i="3"/>
  <c r="A291" i="3"/>
  <c r="B290" i="3"/>
  <c r="A290" i="3"/>
  <c r="B289" i="3"/>
  <c r="A289" i="3"/>
  <c r="B288" i="3"/>
  <c r="A288" i="3"/>
  <c r="B287" i="3"/>
  <c r="A287" i="3"/>
  <c r="B286" i="3"/>
  <c r="A286" i="3"/>
  <c r="B285" i="3"/>
  <c r="A285" i="3"/>
  <c r="B284" i="3"/>
  <c r="A284" i="3"/>
  <c r="B283" i="3"/>
  <c r="A283" i="3"/>
  <c r="B282" i="3"/>
  <c r="A282" i="3"/>
  <c r="B281" i="3"/>
  <c r="A281" i="3"/>
  <c r="B280" i="3"/>
  <c r="A280" i="3"/>
  <c r="B279" i="3"/>
  <c r="A279" i="3"/>
  <c r="B278" i="3"/>
  <c r="A278" i="3"/>
  <c r="B277" i="3"/>
  <c r="A277" i="3"/>
  <c r="B276" i="3"/>
  <c r="A276" i="3"/>
  <c r="B275" i="3"/>
  <c r="A275" i="3"/>
  <c r="B274" i="3"/>
  <c r="A274" i="3"/>
  <c r="B273" i="3"/>
  <c r="A273" i="3"/>
  <c r="B272" i="3"/>
  <c r="A272" i="3"/>
  <c r="B271" i="3"/>
  <c r="A271" i="3"/>
  <c r="B270" i="3"/>
  <c r="A270" i="3"/>
  <c r="B269" i="3"/>
  <c r="A269" i="3"/>
  <c r="B268" i="3"/>
  <c r="A268" i="3"/>
  <c r="B267" i="3"/>
  <c r="A267" i="3"/>
  <c r="B266" i="3"/>
  <c r="A266" i="3"/>
  <c r="B265" i="3"/>
  <c r="A265" i="3"/>
  <c r="B264" i="3"/>
  <c r="A264" i="3"/>
  <c r="B263" i="3"/>
  <c r="A263" i="3"/>
  <c r="B262" i="3"/>
  <c r="A262" i="3"/>
  <c r="B261" i="3"/>
  <c r="A261" i="3"/>
  <c r="B260" i="3"/>
  <c r="A260" i="3"/>
  <c r="B259" i="3"/>
  <c r="A259" i="3"/>
  <c r="B258" i="3"/>
  <c r="A258" i="3"/>
  <c r="B257" i="3"/>
  <c r="A257" i="3"/>
  <c r="B256" i="3"/>
  <c r="A256" i="3"/>
  <c r="B255" i="3"/>
  <c r="A255" i="3"/>
  <c r="B254" i="3"/>
  <c r="A254" i="3"/>
  <c r="B253" i="3"/>
  <c r="A253" i="3"/>
  <c r="B252" i="3"/>
  <c r="A252" i="3"/>
  <c r="B251" i="3"/>
  <c r="A251" i="3"/>
  <c r="B250" i="3"/>
  <c r="A250" i="3"/>
  <c r="B249" i="3"/>
  <c r="A249" i="3"/>
  <c r="B248" i="3"/>
  <c r="A248" i="3"/>
  <c r="B247" i="3"/>
  <c r="A247" i="3"/>
  <c r="B246" i="3"/>
  <c r="A246" i="3"/>
  <c r="B245" i="3"/>
  <c r="A245" i="3"/>
  <c r="B244" i="3"/>
  <c r="A244" i="3"/>
  <c r="B243" i="3"/>
  <c r="A243" i="3"/>
  <c r="B242" i="3"/>
  <c r="A242" i="3"/>
  <c r="B241" i="3"/>
  <c r="A241" i="3"/>
  <c r="B240" i="3"/>
  <c r="A240" i="3"/>
  <c r="B239" i="3"/>
  <c r="A239" i="3"/>
  <c r="B238" i="3"/>
  <c r="A238" i="3"/>
  <c r="B237" i="3"/>
  <c r="A237" i="3"/>
  <c r="B236" i="3"/>
  <c r="A236" i="3"/>
  <c r="B235" i="3"/>
  <c r="A235" i="3"/>
  <c r="B234" i="3"/>
  <c r="A234" i="3"/>
  <c r="B233" i="3"/>
  <c r="A233" i="3"/>
  <c r="B232" i="3"/>
  <c r="A232" i="3"/>
  <c r="B231" i="3"/>
  <c r="A231" i="3"/>
  <c r="B230" i="3"/>
  <c r="A230" i="3"/>
  <c r="B229" i="3"/>
  <c r="A229" i="3"/>
  <c r="B228" i="3"/>
  <c r="A228" i="3"/>
  <c r="B227" i="3"/>
  <c r="A227" i="3"/>
  <c r="B226" i="3"/>
  <c r="A226" i="3"/>
  <c r="B225" i="3"/>
  <c r="A225" i="3"/>
  <c r="B224" i="3"/>
  <c r="A224" i="3"/>
  <c r="B223" i="3"/>
  <c r="A223" i="3"/>
  <c r="B222" i="3"/>
  <c r="A222" i="3"/>
  <c r="B221" i="3"/>
  <c r="A221" i="3"/>
  <c r="B220" i="3"/>
  <c r="A220" i="3"/>
  <c r="B219" i="3"/>
  <c r="A219" i="3"/>
  <c r="B218" i="3"/>
  <c r="A218" i="3"/>
  <c r="B217" i="3"/>
  <c r="A217" i="3"/>
  <c r="B216" i="3"/>
  <c r="A216" i="3"/>
  <c r="B215" i="3"/>
  <c r="A215" i="3"/>
  <c r="B214" i="3"/>
  <c r="A214" i="3"/>
  <c r="B213" i="3"/>
  <c r="A213" i="3"/>
  <c r="B212" i="3"/>
  <c r="A212" i="3"/>
  <c r="B211" i="3"/>
  <c r="A211" i="3"/>
  <c r="B210" i="3"/>
  <c r="A210" i="3"/>
  <c r="B209" i="3"/>
  <c r="A209" i="3"/>
  <c r="B208" i="3"/>
  <c r="A208" i="3"/>
  <c r="B207" i="3"/>
  <c r="A207" i="3"/>
  <c r="B206" i="3"/>
  <c r="A206" i="3"/>
  <c r="B205" i="3"/>
  <c r="A205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F326" i="11"/>
  <c r="E326" i="11"/>
  <c r="D326" i="11"/>
  <c r="C326" i="11"/>
  <c r="B326" i="11"/>
  <c r="A326" i="11"/>
  <c r="F325" i="11"/>
  <c r="E325" i="11"/>
  <c r="D325" i="11"/>
  <c r="C325" i="11"/>
  <c r="B325" i="11"/>
  <c r="A325" i="11"/>
  <c r="F324" i="11"/>
  <c r="E324" i="11"/>
  <c r="D324" i="11"/>
  <c r="C324" i="11"/>
  <c r="B324" i="11"/>
  <c r="A324" i="11"/>
  <c r="F323" i="11"/>
  <c r="E323" i="11"/>
  <c r="D323" i="11"/>
  <c r="C323" i="11"/>
  <c r="B323" i="11"/>
  <c r="A323" i="11"/>
  <c r="F322" i="11"/>
  <c r="E322" i="11"/>
  <c r="D322" i="11"/>
  <c r="C322" i="11"/>
  <c r="B322" i="11"/>
  <c r="A322" i="11"/>
  <c r="F321" i="11"/>
  <c r="E321" i="11"/>
  <c r="D321" i="11"/>
  <c r="C321" i="11"/>
  <c r="B321" i="11"/>
  <c r="A321" i="11"/>
  <c r="F320" i="11"/>
  <c r="E320" i="11"/>
  <c r="D320" i="11"/>
  <c r="C320" i="11"/>
  <c r="B320" i="11"/>
  <c r="A320" i="11"/>
  <c r="F319" i="11"/>
  <c r="E319" i="11"/>
  <c r="D319" i="11"/>
  <c r="C319" i="11"/>
  <c r="B319" i="11"/>
  <c r="A319" i="11"/>
  <c r="F318" i="11"/>
  <c r="E318" i="11"/>
  <c r="D318" i="11"/>
  <c r="C318" i="11"/>
  <c r="B318" i="11"/>
  <c r="A318" i="11"/>
  <c r="F317" i="11"/>
  <c r="E317" i="11"/>
  <c r="D317" i="11"/>
  <c r="C317" i="11"/>
  <c r="B317" i="11"/>
  <c r="A317" i="11"/>
  <c r="F316" i="11"/>
  <c r="E316" i="11"/>
  <c r="D316" i="11"/>
  <c r="C316" i="11"/>
  <c r="B316" i="11"/>
  <c r="A316" i="11"/>
  <c r="F315" i="11"/>
  <c r="E315" i="11"/>
  <c r="D315" i="11"/>
  <c r="C315" i="11"/>
  <c r="B315" i="11"/>
  <c r="A315" i="11"/>
  <c r="F314" i="11"/>
  <c r="E314" i="11"/>
  <c r="D314" i="11"/>
  <c r="C314" i="11"/>
  <c r="B314" i="11"/>
  <c r="A314" i="11"/>
  <c r="F313" i="11"/>
  <c r="E313" i="11"/>
  <c r="D313" i="11"/>
  <c r="C313" i="11"/>
  <c r="B313" i="11"/>
  <c r="A313" i="11"/>
  <c r="F312" i="11"/>
  <c r="E312" i="11"/>
  <c r="D312" i="11"/>
  <c r="C312" i="11"/>
  <c r="B312" i="11"/>
  <c r="A312" i="11"/>
  <c r="F311" i="11"/>
  <c r="E311" i="11"/>
  <c r="D311" i="11"/>
  <c r="C311" i="11"/>
  <c r="B311" i="11"/>
  <c r="A311" i="11"/>
  <c r="F310" i="11"/>
  <c r="E310" i="11"/>
  <c r="D310" i="11"/>
  <c r="C310" i="11"/>
  <c r="B310" i="11"/>
  <c r="A310" i="11"/>
  <c r="F309" i="11"/>
  <c r="E309" i="11"/>
  <c r="D309" i="11"/>
  <c r="C309" i="11"/>
  <c r="B309" i="11"/>
  <c r="A309" i="11"/>
  <c r="F308" i="11"/>
  <c r="E308" i="11"/>
  <c r="D308" i="11"/>
  <c r="C308" i="11"/>
  <c r="B308" i="11"/>
  <c r="A308" i="11"/>
  <c r="F307" i="11"/>
  <c r="E307" i="11"/>
  <c r="D307" i="11"/>
  <c r="C307" i="11"/>
  <c r="B307" i="11"/>
  <c r="A307" i="11"/>
  <c r="F306" i="11"/>
  <c r="E306" i="11"/>
  <c r="D306" i="11"/>
  <c r="C306" i="11"/>
  <c r="B306" i="11"/>
  <c r="A306" i="11"/>
  <c r="F305" i="11"/>
  <c r="E305" i="11"/>
  <c r="D305" i="11"/>
  <c r="C305" i="11"/>
  <c r="B305" i="11"/>
  <c r="A305" i="11"/>
  <c r="F304" i="11"/>
  <c r="E304" i="11"/>
  <c r="D304" i="11"/>
  <c r="C304" i="11"/>
  <c r="B304" i="11"/>
  <c r="A304" i="11"/>
  <c r="F303" i="11"/>
  <c r="E303" i="11"/>
  <c r="D303" i="11"/>
  <c r="C303" i="11"/>
  <c r="B303" i="11"/>
  <c r="A303" i="11"/>
  <c r="F302" i="11"/>
  <c r="E302" i="11"/>
  <c r="D302" i="11"/>
  <c r="C302" i="11"/>
  <c r="B302" i="11"/>
  <c r="A302" i="11"/>
  <c r="F301" i="11"/>
  <c r="E301" i="11"/>
  <c r="D301" i="11"/>
  <c r="C301" i="11"/>
  <c r="B301" i="11"/>
  <c r="A301" i="11"/>
  <c r="F300" i="11"/>
  <c r="E300" i="11"/>
  <c r="D300" i="11"/>
  <c r="C300" i="11"/>
  <c r="B300" i="11"/>
  <c r="A300" i="11"/>
  <c r="F299" i="11"/>
  <c r="E299" i="11"/>
  <c r="D299" i="11"/>
  <c r="C299" i="11"/>
  <c r="B299" i="11"/>
  <c r="A299" i="11"/>
  <c r="F298" i="11"/>
  <c r="E298" i="11"/>
  <c r="D298" i="11"/>
  <c r="C298" i="11"/>
  <c r="B298" i="11"/>
  <c r="A298" i="11"/>
  <c r="F297" i="11"/>
  <c r="E297" i="11"/>
  <c r="D297" i="11"/>
  <c r="C297" i="11"/>
  <c r="B297" i="11"/>
  <c r="A297" i="11"/>
  <c r="F296" i="11"/>
  <c r="E296" i="11"/>
  <c r="D296" i="11"/>
  <c r="C296" i="11"/>
  <c r="B296" i="11"/>
  <c r="A296" i="11"/>
  <c r="F295" i="11"/>
  <c r="E295" i="11"/>
  <c r="D295" i="11"/>
  <c r="C295" i="11"/>
  <c r="B295" i="11"/>
  <c r="A295" i="11"/>
  <c r="F294" i="11"/>
  <c r="E294" i="11"/>
  <c r="D294" i="11"/>
  <c r="C294" i="11"/>
  <c r="B294" i="11"/>
  <c r="A294" i="11"/>
  <c r="F293" i="11"/>
  <c r="E293" i="11"/>
  <c r="D293" i="11"/>
  <c r="C293" i="11"/>
  <c r="B293" i="11"/>
  <c r="A293" i="11"/>
  <c r="F292" i="11"/>
  <c r="E292" i="11"/>
  <c r="D292" i="11"/>
  <c r="C292" i="11"/>
  <c r="B292" i="11"/>
  <c r="A292" i="11"/>
  <c r="F291" i="11"/>
  <c r="E291" i="11"/>
  <c r="D291" i="11"/>
  <c r="C291" i="11"/>
  <c r="B291" i="11"/>
  <c r="A291" i="11"/>
  <c r="F290" i="11"/>
  <c r="E290" i="11"/>
  <c r="D290" i="11"/>
  <c r="C290" i="11"/>
  <c r="B290" i="11"/>
  <c r="A290" i="11"/>
  <c r="F289" i="11"/>
  <c r="E289" i="11"/>
  <c r="D289" i="11"/>
  <c r="C289" i="11"/>
  <c r="B289" i="11"/>
  <c r="A289" i="11"/>
  <c r="F288" i="11"/>
  <c r="E288" i="11"/>
  <c r="D288" i="11"/>
  <c r="C288" i="11"/>
  <c r="B288" i="11"/>
  <c r="A288" i="11"/>
  <c r="F287" i="11"/>
  <c r="E287" i="11"/>
  <c r="D287" i="11"/>
  <c r="C287" i="11"/>
  <c r="B287" i="11"/>
  <c r="A287" i="11"/>
  <c r="F286" i="11"/>
  <c r="E286" i="11"/>
  <c r="D286" i="11"/>
  <c r="C286" i="11"/>
  <c r="B286" i="11"/>
  <c r="A286" i="11"/>
  <c r="F285" i="11"/>
  <c r="E285" i="11"/>
  <c r="D285" i="11"/>
  <c r="C285" i="11"/>
  <c r="B285" i="11"/>
  <c r="A285" i="11"/>
  <c r="F284" i="11"/>
  <c r="E284" i="11"/>
  <c r="D284" i="11"/>
  <c r="C284" i="11"/>
  <c r="B284" i="11"/>
  <c r="A284" i="11"/>
  <c r="F283" i="11"/>
  <c r="E283" i="11"/>
  <c r="D283" i="11"/>
  <c r="C283" i="11"/>
  <c r="B283" i="11"/>
  <c r="A283" i="11"/>
  <c r="F282" i="11"/>
  <c r="E282" i="11"/>
  <c r="D282" i="11"/>
  <c r="C282" i="11"/>
  <c r="B282" i="11"/>
  <c r="A282" i="11"/>
  <c r="F281" i="11"/>
  <c r="E281" i="11"/>
  <c r="D281" i="11"/>
  <c r="C281" i="11"/>
  <c r="B281" i="11"/>
  <c r="A281" i="11"/>
  <c r="F280" i="11"/>
  <c r="E280" i="11"/>
  <c r="D280" i="11"/>
  <c r="C280" i="11"/>
  <c r="B280" i="11"/>
  <c r="A280" i="11"/>
  <c r="F279" i="11"/>
  <c r="E279" i="11"/>
  <c r="D279" i="11"/>
  <c r="C279" i="11"/>
  <c r="B279" i="11"/>
  <c r="A279" i="11"/>
  <c r="F278" i="11"/>
  <c r="E278" i="11"/>
  <c r="D278" i="11"/>
  <c r="C278" i="11"/>
  <c r="B278" i="11"/>
  <c r="A278" i="11"/>
  <c r="F277" i="11"/>
  <c r="E277" i="11"/>
  <c r="D277" i="11"/>
  <c r="C277" i="11"/>
  <c r="B277" i="11"/>
  <c r="A277" i="11"/>
  <c r="F276" i="11"/>
  <c r="E276" i="11"/>
  <c r="D276" i="11"/>
  <c r="C276" i="11"/>
  <c r="B276" i="11"/>
  <c r="A276" i="11"/>
  <c r="F275" i="11"/>
  <c r="E275" i="11"/>
  <c r="D275" i="11"/>
  <c r="C275" i="11"/>
  <c r="B275" i="11"/>
  <c r="A275" i="11"/>
  <c r="F274" i="11"/>
  <c r="E274" i="11"/>
  <c r="D274" i="11"/>
  <c r="C274" i="11"/>
  <c r="B274" i="11"/>
  <c r="A274" i="11"/>
  <c r="F273" i="11"/>
  <c r="E273" i="11"/>
  <c r="D273" i="11"/>
  <c r="C273" i="11"/>
  <c r="B273" i="11"/>
  <c r="A273" i="11"/>
  <c r="F272" i="11"/>
  <c r="E272" i="11"/>
  <c r="D272" i="11"/>
  <c r="C272" i="11"/>
  <c r="B272" i="11"/>
  <c r="A272" i="11"/>
  <c r="F271" i="11"/>
  <c r="E271" i="11"/>
  <c r="D271" i="11"/>
  <c r="C271" i="11"/>
  <c r="B271" i="11"/>
  <c r="A271" i="11"/>
  <c r="F270" i="11"/>
  <c r="E270" i="11"/>
  <c r="D270" i="11"/>
  <c r="C270" i="11"/>
  <c r="B270" i="11"/>
  <c r="A270" i="11"/>
  <c r="F269" i="11"/>
  <c r="E269" i="11"/>
  <c r="D269" i="11"/>
  <c r="C269" i="11"/>
  <c r="B269" i="11"/>
  <c r="A269" i="11"/>
  <c r="F268" i="11"/>
  <c r="E268" i="11"/>
  <c r="D268" i="11"/>
  <c r="C268" i="11"/>
  <c r="B268" i="11"/>
  <c r="A268" i="11"/>
  <c r="F267" i="11"/>
  <c r="E267" i="11"/>
  <c r="D267" i="11"/>
  <c r="C267" i="11"/>
  <c r="B267" i="11"/>
  <c r="A267" i="11"/>
  <c r="F266" i="11"/>
  <c r="E266" i="11"/>
  <c r="D266" i="11"/>
  <c r="C266" i="11"/>
  <c r="B266" i="11"/>
  <c r="A266" i="11"/>
  <c r="F265" i="11"/>
  <c r="E265" i="11"/>
  <c r="D265" i="11"/>
  <c r="C265" i="11"/>
  <c r="B265" i="11"/>
  <c r="A265" i="11"/>
  <c r="F264" i="11"/>
  <c r="E264" i="11"/>
  <c r="D264" i="11"/>
  <c r="C264" i="11"/>
  <c r="B264" i="11"/>
  <c r="A264" i="11"/>
  <c r="F263" i="11"/>
  <c r="E263" i="11"/>
  <c r="D263" i="11"/>
  <c r="C263" i="11"/>
  <c r="B263" i="11"/>
  <c r="A263" i="11"/>
  <c r="F262" i="11"/>
  <c r="E262" i="11"/>
  <c r="D262" i="11"/>
  <c r="C262" i="11"/>
  <c r="B262" i="11"/>
  <c r="A262" i="11"/>
  <c r="F261" i="11"/>
  <c r="E261" i="11"/>
  <c r="D261" i="11"/>
  <c r="C261" i="11"/>
  <c r="B261" i="11"/>
  <c r="A261" i="11"/>
  <c r="F260" i="11"/>
  <c r="E260" i="11"/>
  <c r="D260" i="11"/>
  <c r="C260" i="11"/>
  <c r="B260" i="11"/>
  <c r="A260" i="11"/>
  <c r="F259" i="11"/>
  <c r="E259" i="11"/>
  <c r="D259" i="11"/>
  <c r="C259" i="11"/>
  <c r="B259" i="11"/>
  <c r="A259" i="11"/>
  <c r="F258" i="11"/>
  <c r="E258" i="11"/>
  <c r="D258" i="11"/>
  <c r="C258" i="11"/>
  <c r="B258" i="11"/>
  <c r="A258" i="11"/>
  <c r="F257" i="11"/>
  <c r="E257" i="11"/>
  <c r="D257" i="11"/>
  <c r="C257" i="11"/>
  <c r="B257" i="11"/>
  <c r="A257" i="11"/>
  <c r="F256" i="11"/>
  <c r="E256" i="11"/>
  <c r="D256" i="11"/>
  <c r="C256" i="11"/>
  <c r="B256" i="11"/>
  <c r="A256" i="11"/>
  <c r="F255" i="11"/>
  <c r="E255" i="11"/>
  <c r="D255" i="11"/>
  <c r="C255" i="11"/>
  <c r="B255" i="11"/>
  <c r="A255" i="11"/>
  <c r="F254" i="11"/>
  <c r="E254" i="11"/>
  <c r="D254" i="11"/>
  <c r="C254" i="11"/>
  <c r="B254" i="11"/>
  <c r="A254" i="11"/>
  <c r="F253" i="11"/>
  <c r="E253" i="11"/>
  <c r="D253" i="11"/>
  <c r="C253" i="11"/>
  <c r="B253" i="11"/>
  <c r="A253" i="11"/>
  <c r="F252" i="11"/>
  <c r="E252" i="11"/>
  <c r="D252" i="11"/>
  <c r="C252" i="11"/>
  <c r="B252" i="11"/>
  <c r="A252" i="11"/>
  <c r="F251" i="11"/>
  <c r="E251" i="11"/>
  <c r="D251" i="11"/>
  <c r="C251" i="11"/>
  <c r="B251" i="11"/>
  <c r="A251" i="11"/>
  <c r="F250" i="11"/>
  <c r="E250" i="11"/>
  <c r="D250" i="11"/>
  <c r="C250" i="11"/>
  <c r="B250" i="11"/>
  <c r="A250" i="11"/>
  <c r="F249" i="11"/>
  <c r="E249" i="11"/>
  <c r="D249" i="11"/>
  <c r="C249" i="11"/>
  <c r="B249" i="11"/>
  <c r="A249" i="11"/>
  <c r="F248" i="11"/>
  <c r="E248" i="11"/>
  <c r="D248" i="11"/>
  <c r="C248" i="11"/>
  <c r="B248" i="11"/>
  <c r="A248" i="11"/>
  <c r="F247" i="11"/>
  <c r="E247" i="11"/>
  <c r="D247" i="11"/>
  <c r="C247" i="11"/>
  <c r="B247" i="11"/>
  <c r="A247" i="11"/>
  <c r="F246" i="11"/>
  <c r="E246" i="11"/>
  <c r="D246" i="11"/>
  <c r="C246" i="11"/>
  <c r="B246" i="11"/>
  <c r="A246" i="11"/>
  <c r="F245" i="11"/>
  <c r="E245" i="11"/>
  <c r="D245" i="11"/>
  <c r="C245" i="11"/>
  <c r="B245" i="11"/>
  <c r="A245" i="11"/>
  <c r="F244" i="11"/>
  <c r="E244" i="11"/>
  <c r="D244" i="11"/>
  <c r="C244" i="11"/>
  <c r="B244" i="11"/>
  <c r="A244" i="11"/>
  <c r="F243" i="11"/>
  <c r="E243" i="11"/>
  <c r="D243" i="11"/>
  <c r="C243" i="11"/>
  <c r="B243" i="11"/>
  <c r="A243" i="11"/>
  <c r="F242" i="11"/>
  <c r="E242" i="11"/>
  <c r="D242" i="11"/>
  <c r="C242" i="11"/>
  <c r="B242" i="11"/>
  <c r="A242" i="11"/>
  <c r="F241" i="11"/>
  <c r="E241" i="11"/>
  <c r="D241" i="11"/>
  <c r="C241" i="11"/>
  <c r="B241" i="11"/>
  <c r="A241" i="11"/>
  <c r="F240" i="11"/>
  <c r="E240" i="11"/>
  <c r="D240" i="11"/>
  <c r="C240" i="11"/>
  <c r="B240" i="11"/>
  <c r="A240" i="11"/>
  <c r="F239" i="11"/>
  <c r="E239" i="11"/>
  <c r="D239" i="11"/>
  <c r="C239" i="11"/>
  <c r="B239" i="11"/>
  <c r="A239" i="11"/>
  <c r="F238" i="11"/>
  <c r="E238" i="11"/>
  <c r="D238" i="11"/>
  <c r="C238" i="11"/>
  <c r="B238" i="11"/>
  <c r="A238" i="11"/>
  <c r="F237" i="11"/>
  <c r="E237" i="11"/>
  <c r="D237" i="11"/>
  <c r="C237" i="11"/>
  <c r="B237" i="11"/>
  <c r="A237" i="11"/>
  <c r="F236" i="11"/>
  <c r="E236" i="11"/>
  <c r="D236" i="11"/>
  <c r="C236" i="11"/>
  <c r="B236" i="11"/>
  <c r="A236" i="11"/>
  <c r="F235" i="11"/>
  <c r="E235" i="11"/>
  <c r="D235" i="11"/>
  <c r="C235" i="11"/>
  <c r="B235" i="11"/>
  <c r="A235" i="11"/>
  <c r="F234" i="11"/>
  <c r="E234" i="11"/>
  <c r="D234" i="11"/>
  <c r="C234" i="11"/>
  <c r="B234" i="11"/>
  <c r="A234" i="11"/>
  <c r="F233" i="11"/>
  <c r="E233" i="11"/>
  <c r="D233" i="11"/>
  <c r="C233" i="11"/>
  <c r="B233" i="11"/>
  <c r="A233" i="11"/>
  <c r="F232" i="11"/>
  <c r="E232" i="11"/>
  <c r="D232" i="11"/>
  <c r="C232" i="11"/>
  <c r="B232" i="11"/>
  <c r="A232" i="11"/>
  <c r="F231" i="11"/>
  <c r="E231" i="11"/>
  <c r="D231" i="11"/>
  <c r="C231" i="11"/>
  <c r="B231" i="11"/>
  <c r="A231" i="11"/>
  <c r="F230" i="11"/>
  <c r="E230" i="11"/>
  <c r="D230" i="11"/>
  <c r="C230" i="11"/>
  <c r="B230" i="11"/>
  <c r="A230" i="11"/>
  <c r="F229" i="11"/>
  <c r="E229" i="11"/>
  <c r="D229" i="11"/>
  <c r="C229" i="11"/>
  <c r="B229" i="11"/>
  <c r="A229" i="11"/>
  <c r="F228" i="11"/>
  <c r="E228" i="11"/>
  <c r="D228" i="11"/>
  <c r="C228" i="11"/>
  <c r="B228" i="11"/>
  <c r="A228" i="11"/>
  <c r="F227" i="11"/>
  <c r="E227" i="11"/>
  <c r="D227" i="11"/>
  <c r="C227" i="11"/>
  <c r="B227" i="11"/>
  <c r="A227" i="11"/>
  <c r="F226" i="11"/>
  <c r="E226" i="11"/>
  <c r="D226" i="11"/>
  <c r="C226" i="11"/>
  <c r="B226" i="11"/>
  <c r="A226" i="11"/>
  <c r="F225" i="11"/>
  <c r="E225" i="11"/>
  <c r="D225" i="11"/>
  <c r="C225" i="11"/>
  <c r="B225" i="11"/>
  <c r="A225" i="11"/>
  <c r="F224" i="11"/>
  <c r="E224" i="11"/>
  <c r="D224" i="11"/>
  <c r="C224" i="11"/>
  <c r="B224" i="11"/>
  <c r="A224" i="11"/>
  <c r="F223" i="11"/>
  <c r="E223" i="11"/>
  <c r="D223" i="11"/>
  <c r="C223" i="11"/>
  <c r="B223" i="11"/>
  <c r="A223" i="11"/>
  <c r="F222" i="11"/>
  <c r="E222" i="11"/>
  <c r="D222" i="11"/>
  <c r="C222" i="11"/>
  <c r="B222" i="11"/>
  <c r="A222" i="11"/>
  <c r="F221" i="11"/>
  <c r="E221" i="11"/>
  <c r="D221" i="11"/>
  <c r="C221" i="11"/>
  <c r="B221" i="11"/>
  <c r="A221" i="11"/>
  <c r="F220" i="11"/>
  <c r="E220" i="11"/>
  <c r="D220" i="11"/>
  <c r="C220" i="11"/>
  <c r="B220" i="11"/>
  <c r="A220" i="11"/>
  <c r="F219" i="11"/>
  <c r="E219" i="11"/>
  <c r="D219" i="11"/>
  <c r="C219" i="11"/>
  <c r="B219" i="11"/>
  <c r="A219" i="11"/>
  <c r="F218" i="11"/>
  <c r="E218" i="11"/>
  <c r="D218" i="11"/>
  <c r="C218" i="11"/>
  <c r="B218" i="11"/>
  <c r="A218" i="11"/>
  <c r="F217" i="11"/>
  <c r="E217" i="11"/>
  <c r="D217" i="11"/>
  <c r="C217" i="11"/>
  <c r="B217" i="11"/>
  <c r="A217" i="11"/>
  <c r="F216" i="11"/>
  <c r="E216" i="11"/>
  <c r="D216" i="11"/>
  <c r="C216" i="11"/>
  <c r="B216" i="11"/>
  <c r="A216" i="11"/>
  <c r="F215" i="11"/>
  <c r="E215" i="11"/>
  <c r="D215" i="11"/>
  <c r="C215" i="11"/>
  <c r="B215" i="11"/>
  <c r="A215" i="11"/>
  <c r="F214" i="11"/>
  <c r="E214" i="11"/>
  <c r="D214" i="11"/>
  <c r="C214" i="11"/>
  <c r="B214" i="11"/>
  <c r="A214" i="11"/>
  <c r="F213" i="11"/>
  <c r="E213" i="11"/>
  <c r="D213" i="11"/>
  <c r="C213" i="11"/>
  <c r="B213" i="11"/>
  <c r="A213" i="11"/>
  <c r="F212" i="11"/>
  <c r="E212" i="11"/>
  <c r="D212" i="11"/>
  <c r="C212" i="11"/>
  <c r="B212" i="11"/>
  <c r="A212" i="11"/>
  <c r="F211" i="11"/>
  <c r="E211" i="11"/>
  <c r="D211" i="11"/>
  <c r="C211" i="11"/>
  <c r="B211" i="11"/>
  <c r="A211" i="11"/>
  <c r="F210" i="11"/>
  <c r="E210" i="11"/>
  <c r="D210" i="11"/>
  <c r="C210" i="11"/>
  <c r="B210" i="11"/>
  <c r="A210" i="11"/>
  <c r="F209" i="11"/>
  <c r="E209" i="11"/>
  <c r="D209" i="11"/>
  <c r="C209" i="11"/>
  <c r="B209" i="11"/>
  <c r="A209" i="11"/>
  <c r="F208" i="11"/>
  <c r="E208" i="11"/>
  <c r="D208" i="11"/>
  <c r="C208" i="11"/>
  <c r="B208" i="11"/>
  <c r="A208" i="11"/>
  <c r="F207" i="11"/>
  <c r="E207" i="11"/>
  <c r="D207" i="11"/>
  <c r="C207" i="11"/>
  <c r="B207" i="11"/>
  <c r="A207" i="11"/>
  <c r="F206" i="11"/>
  <c r="E206" i="11"/>
  <c r="D206" i="11"/>
  <c r="C206" i="11"/>
  <c r="B206" i="11"/>
  <c r="A206" i="11"/>
  <c r="F205" i="11"/>
  <c r="E205" i="11"/>
  <c r="D205" i="11"/>
  <c r="C205" i="11"/>
  <c r="B205" i="11"/>
  <c r="A205" i="11"/>
  <c r="F204" i="11"/>
  <c r="E204" i="11"/>
  <c r="D204" i="11"/>
  <c r="C204" i="11"/>
  <c r="B204" i="11"/>
  <c r="A204" i="11"/>
  <c r="F203" i="11"/>
  <c r="E203" i="11"/>
  <c r="D203" i="11"/>
  <c r="C203" i="11"/>
  <c r="B203" i="11"/>
  <c r="A203" i="11"/>
  <c r="F202" i="11"/>
  <c r="E202" i="11"/>
  <c r="D202" i="11"/>
  <c r="C202" i="11"/>
  <c r="B202" i="11"/>
  <c r="A202" i="11"/>
  <c r="F201" i="11"/>
  <c r="E201" i="11"/>
  <c r="D201" i="11"/>
  <c r="C201" i="11"/>
  <c r="B201" i="11"/>
  <c r="A201" i="11"/>
  <c r="F200" i="11"/>
  <c r="E200" i="11"/>
  <c r="D200" i="11"/>
  <c r="C200" i="11"/>
  <c r="B200" i="11"/>
  <c r="A200" i="11"/>
  <c r="F199" i="11"/>
  <c r="E199" i="11"/>
  <c r="D199" i="11"/>
  <c r="C199" i="11"/>
  <c r="B199" i="11"/>
  <c r="A199" i="11"/>
  <c r="F198" i="11"/>
  <c r="E198" i="11"/>
  <c r="D198" i="11"/>
  <c r="C198" i="11"/>
  <c r="B198" i="11"/>
  <c r="A198" i="11"/>
  <c r="F197" i="11"/>
  <c r="E197" i="11"/>
  <c r="D197" i="11"/>
  <c r="C197" i="11"/>
  <c r="B197" i="11"/>
  <c r="A197" i="11"/>
  <c r="F196" i="11"/>
  <c r="E196" i="11"/>
  <c r="D196" i="11"/>
  <c r="C196" i="11"/>
  <c r="B196" i="11"/>
  <c r="A196" i="11"/>
  <c r="F195" i="11"/>
  <c r="E195" i="11"/>
  <c r="D195" i="11"/>
  <c r="C195" i="11"/>
  <c r="B195" i="11"/>
  <c r="A195" i="11"/>
  <c r="F194" i="11"/>
  <c r="E194" i="11"/>
  <c r="D194" i="11"/>
  <c r="C194" i="11"/>
  <c r="B194" i="11"/>
  <c r="A194" i="11"/>
  <c r="F193" i="11"/>
  <c r="E193" i="11"/>
  <c r="D193" i="11"/>
  <c r="C193" i="11"/>
  <c r="B193" i="11"/>
  <c r="A193" i="11"/>
  <c r="F192" i="11"/>
  <c r="E192" i="11"/>
  <c r="D192" i="11"/>
  <c r="C192" i="11"/>
  <c r="B192" i="11"/>
  <c r="A192" i="11"/>
  <c r="F191" i="11"/>
  <c r="E191" i="11"/>
  <c r="D191" i="11"/>
  <c r="C191" i="11"/>
  <c r="B191" i="11"/>
  <c r="A191" i="11"/>
  <c r="F190" i="11"/>
  <c r="E190" i="11"/>
  <c r="D190" i="11"/>
  <c r="C190" i="11"/>
  <c r="B190" i="11"/>
  <c r="A190" i="11"/>
  <c r="F189" i="11"/>
  <c r="E189" i="11"/>
  <c r="D189" i="11"/>
  <c r="C189" i="11"/>
  <c r="B189" i="11"/>
  <c r="A189" i="11"/>
  <c r="F188" i="11"/>
  <c r="E188" i="11"/>
  <c r="D188" i="11"/>
  <c r="C188" i="11"/>
  <c r="B188" i="11"/>
  <c r="A188" i="11"/>
  <c r="F187" i="11"/>
  <c r="E187" i="11"/>
  <c r="D187" i="11"/>
  <c r="C187" i="11"/>
  <c r="B187" i="11"/>
  <c r="A187" i="11"/>
  <c r="F186" i="11"/>
  <c r="E186" i="11"/>
  <c r="D186" i="11"/>
  <c r="C186" i="11"/>
  <c r="B186" i="11"/>
  <c r="A186" i="11"/>
  <c r="F185" i="11"/>
  <c r="E185" i="11"/>
  <c r="D185" i="11"/>
  <c r="C185" i="11"/>
  <c r="B185" i="11"/>
  <c r="A185" i="11"/>
  <c r="F184" i="11"/>
  <c r="E184" i="11"/>
  <c r="D184" i="11"/>
  <c r="C184" i="11"/>
  <c r="B184" i="11"/>
  <c r="A184" i="11"/>
  <c r="F183" i="11"/>
  <c r="E183" i="11"/>
  <c r="D183" i="11"/>
  <c r="C183" i="11"/>
  <c r="B183" i="11"/>
  <c r="A183" i="11"/>
  <c r="F182" i="11"/>
  <c r="E182" i="11"/>
  <c r="D182" i="11"/>
  <c r="C182" i="11"/>
  <c r="B182" i="11"/>
  <c r="A182" i="11"/>
  <c r="F181" i="11"/>
  <c r="E181" i="11"/>
  <c r="D181" i="11"/>
  <c r="C181" i="11"/>
  <c r="B181" i="11"/>
  <c r="A181" i="11"/>
  <c r="F180" i="11"/>
  <c r="E180" i="11"/>
  <c r="D180" i="11"/>
  <c r="C180" i="11"/>
  <c r="B180" i="11"/>
  <c r="A180" i="11"/>
  <c r="F179" i="11"/>
  <c r="E179" i="11"/>
  <c r="D179" i="11"/>
  <c r="C179" i="11"/>
  <c r="B179" i="11"/>
  <c r="A179" i="11"/>
  <c r="F178" i="11"/>
  <c r="E178" i="11"/>
  <c r="D178" i="11"/>
  <c r="C178" i="11"/>
  <c r="B178" i="11"/>
  <c r="A178" i="11"/>
  <c r="F177" i="11"/>
  <c r="E177" i="11"/>
  <c r="D177" i="11"/>
  <c r="C177" i="11"/>
  <c r="B177" i="11"/>
  <c r="A177" i="11"/>
  <c r="F176" i="11"/>
  <c r="E176" i="11"/>
  <c r="D176" i="11"/>
  <c r="C176" i="11"/>
  <c r="B176" i="11"/>
  <c r="A176" i="11"/>
  <c r="F175" i="11"/>
  <c r="E175" i="11"/>
  <c r="D175" i="11"/>
  <c r="C175" i="11"/>
  <c r="B175" i="11"/>
  <c r="A175" i="11"/>
  <c r="F174" i="11"/>
  <c r="E174" i="11"/>
  <c r="D174" i="11"/>
  <c r="C174" i="11"/>
  <c r="B174" i="11"/>
  <c r="A174" i="11"/>
  <c r="F173" i="11"/>
  <c r="E173" i="11"/>
  <c r="D173" i="11"/>
  <c r="C173" i="11"/>
  <c r="B173" i="11"/>
  <c r="A173" i="11"/>
  <c r="F172" i="11"/>
  <c r="E172" i="11"/>
  <c r="D172" i="11"/>
  <c r="C172" i="11"/>
  <c r="B172" i="11"/>
  <c r="A172" i="11"/>
  <c r="F171" i="11"/>
  <c r="E171" i="11"/>
  <c r="D171" i="11"/>
  <c r="C171" i="11"/>
  <c r="B171" i="11"/>
  <c r="A171" i="11"/>
  <c r="F170" i="11"/>
  <c r="E170" i="11"/>
  <c r="D170" i="11"/>
  <c r="C170" i="11"/>
  <c r="B170" i="11"/>
  <c r="A170" i="11"/>
  <c r="F169" i="11"/>
  <c r="E169" i="11"/>
  <c r="D169" i="11"/>
  <c r="C169" i="11"/>
  <c r="B169" i="11"/>
  <c r="A169" i="11"/>
  <c r="F168" i="11"/>
  <c r="E168" i="11"/>
  <c r="D168" i="11"/>
  <c r="C168" i="11"/>
  <c r="B168" i="11"/>
  <c r="A168" i="11"/>
  <c r="F167" i="11"/>
  <c r="E167" i="11"/>
  <c r="D167" i="11"/>
  <c r="C167" i="11"/>
  <c r="B167" i="11"/>
  <c r="A167" i="11"/>
  <c r="F166" i="11"/>
  <c r="E166" i="11"/>
  <c r="D166" i="11"/>
  <c r="C166" i="11"/>
  <c r="B166" i="11"/>
  <c r="A166" i="11"/>
  <c r="F165" i="11"/>
  <c r="E165" i="11"/>
  <c r="D165" i="11"/>
  <c r="C165" i="11"/>
  <c r="B165" i="11"/>
  <c r="A165" i="11"/>
  <c r="F164" i="11"/>
  <c r="E164" i="11"/>
  <c r="D164" i="11"/>
  <c r="C164" i="11"/>
  <c r="B164" i="11"/>
  <c r="A164" i="11"/>
  <c r="F163" i="11"/>
  <c r="E163" i="11"/>
  <c r="D163" i="11"/>
  <c r="C163" i="11"/>
  <c r="B163" i="11"/>
  <c r="A163" i="11"/>
  <c r="F162" i="11"/>
  <c r="E162" i="11"/>
  <c r="D162" i="11"/>
  <c r="C162" i="11"/>
  <c r="B162" i="11"/>
  <c r="A162" i="11"/>
  <c r="F161" i="11"/>
  <c r="E161" i="11"/>
  <c r="D161" i="11"/>
  <c r="C161" i="11"/>
  <c r="B161" i="11"/>
  <c r="A161" i="11"/>
  <c r="F160" i="11"/>
  <c r="E160" i="11"/>
  <c r="D160" i="11"/>
  <c r="C160" i="11"/>
  <c r="B160" i="11"/>
  <c r="A160" i="11"/>
  <c r="F159" i="11"/>
  <c r="E159" i="11"/>
  <c r="D159" i="11"/>
  <c r="C159" i="11"/>
  <c r="B159" i="11"/>
  <c r="A159" i="11"/>
  <c r="F158" i="11"/>
  <c r="E158" i="11"/>
  <c r="D158" i="11"/>
  <c r="C158" i="11"/>
  <c r="B158" i="11"/>
  <c r="A158" i="11"/>
  <c r="F157" i="11"/>
  <c r="E157" i="11"/>
  <c r="D157" i="11"/>
  <c r="C157" i="11"/>
  <c r="B157" i="11"/>
  <c r="A157" i="11"/>
  <c r="F156" i="11"/>
  <c r="E156" i="11"/>
  <c r="D156" i="11"/>
  <c r="C156" i="11"/>
  <c r="B156" i="11"/>
  <c r="A156" i="11"/>
  <c r="F155" i="11"/>
  <c r="E155" i="11"/>
  <c r="D155" i="11"/>
  <c r="C155" i="11"/>
  <c r="B155" i="11"/>
  <c r="A155" i="11"/>
  <c r="F154" i="11"/>
  <c r="E154" i="11"/>
  <c r="D154" i="11"/>
  <c r="C154" i="11"/>
  <c r="B154" i="11"/>
  <c r="A154" i="11"/>
  <c r="F153" i="11"/>
  <c r="E153" i="11"/>
  <c r="D153" i="11"/>
  <c r="C153" i="11"/>
  <c r="B153" i="11"/>
  <c r="A153" i="11"/>
  <c r="F152" i="11"/>
  <c r="E152" i="11"/>
  <c r="D152" i="11"/>
  <c r="C152" i="11"/>
  <c r="B152" i="11"/>
  <c r="A152" i="11"/>
  <c r="F151" i="11"/>
  <c r="E151" i="11"/>
  <c r="D151" i="11"/>
  <c r="C151" i="11"/>
  <c r="B151" i="11"/>
  <c r="A151" i="11"/>
  <c r="F150" i="11"/>
  <c r="E150" i="11"/>
  <c r="D150" i="11"/>
  <c r="C150" i="11"/>
  <c r="B150" i="11"/>
  <c r="A150" i="11"/>
  <c r="F149" i="11"/>
  <c r="E149" i="11"/>
  <c r="D149" i="11"/>
  <c r="C149" i="11"/>
  <c r="B149" i="11"/>
  <c r="A149" i="11"/>
  <c r="F148" i="11"/>
  <c r="E148" i="11"/>
  <c r="D148" i="11"/>
  <c r="C148" i="11"/>
  <c r="B148" i="11"/>
  <c r="A148" i="11"/>
  <c r="F147" i="11"/>
  <c r="E147" i="11"/>
  <c r="D147" i="11"/>
  <c r="C147" i="11"/>
  <c r="B147" i="11"/>
  <c r="A147" i="11"/>
  <c r="F146" i="11"/>
  <c r="E146" i="11"/>
  <c r="D146" i="11"/>
  <c r="C146" i="11"/>
  <c r="B146" i="11"/>
  <c r="A146" i="11"/>
  <c r="F145" i="11"/>
  <c r="E145" i="11"/>
  <c r="D145" i="11"/>
  <c r="C145" i="11"/>
  <c r="B145" i="11"/>
  <c r="A145" i="11"/>
  <c r="F144" i="11"/>
  <c r="E144" i="11"/>
  <c r="D144" i="11"/>
  <c r="C144" i="11"/>
  <c r="B144" i="11"/>
  <c r="A144" i="11"/>
  <c r="F143" i="11"/>
  <c r="E143" i="11"/>
  <c r="D143" i="11"/>
  <c r="C143" i="11"/>
  <c r="B143" i="11"/>
  <c r="A143" i="11"/>
  <c r="F142" i="11"/>
  <c r="E142" i="11"/>
  <c r="D142" i="11"/>
  <c r="C142" i="11"/>
  <c r="B142" i="11"/>
  <c r="A142" i="11"/>
  <c r="F141" i="11"/>
  <c r="E141" i="11"/>
  <c r="D141" i="11"/>
  <c r="C141" i="11"/>
  <c r="B141" i="11"/>
  <c r="A141" i="11"/>
  <c r="F140" i="11"/>
  <c r="E140" i="11"/>
  <c r="D140" i="11"/>
  <c r="C140" i="11"/>
  <c r="B140" i="11"/>
  <c r="A140" i="11"/>
  <c r="F139" i="11"/>
  <c r="E139" i="11"/>
  <c r="D139" i="11"/>
  <c r="C139" i="11"/>
  <c r="B139" i="11"/>
  <c r="A139" i="11"/>
  <c r="F138" i="11"/>
  <c r="E138" i="11"/>
  <c r="D138" i="11"/>
  <c r="C138" i="11"/>
  <c r="B138" i="11"/>
  <c r="A138" i="11"/>
  <c r="F137" i="11"/>
  <c r="E137" i="11"/>
  <c r="D137" i="11"/>
  <c r="C137" i="11"/>
  <c r="B137" i="11"/>
  <c r="A137" i="11"/>
  <c r="F136" i="11"/>
  <c r="E136" i="11"/>
  <c r="D136" i="11"/>
  <c r="C136" i="11"/>
  <c r="B136" i="11"/>
  <c r="A136" i="11"/>
  <c r="F135" i="11"/>
  <c r="E135" i="11"/>
  <c r="D135" i="11"/>
  <c r="C135" i="11"/>
  <c r="B135" i="11"/>
  <c r="A135" i="11"/>
  <c r="F134" i="11"/>
  <c r="E134" i="11"/>
  <c r="D134" i="11"/>
  <c r="C134" i="11"/>
  <c r="B134" i="11"/>
  <c r="A134" i="11"/>
  <c r="F133" i="11"/>
  <c r="E133" i="11"/>
  <c r="D133" i="11"/>
  <c r="C133" i="11"/>
  <c r="B133" i="11"/>
  <c r="A133" i="11"/>
  <c r="F132" i="11"/>
  <c r="E132" i="11"/>
  <c r="D132" i="11"/>
  <c r="C132" i="11"/>
  <c r="B132" i="11"/>
  <c r="A132" i="11"/>
  <c r="F131" i="11"/>
  <c r="E131" i="11"/>
  <c r="D131" i="11"/>
  <c r="C131" i="11"/>
  <c r="B131" i="11"/>
  <c r="A131" i="11"/>
  <c r="F130" i="11"/>
  <c r="E130" i="11"/>
  <c r="D130" i="11"/>
  <c r="C130" i="11"/>
  <c r="B130" i="11"/>
  <c r="A130" i="11"/>
  <c r="F129" i="11"/>
  <c r="E129" i="11"/>
  <c r="D129" i="11"/>
  <c r="C129" i="11"/>
  <c r="B129" i="11"/>
  <c r="A129" i="11"/>
  <c r="F128" i="11"/>
  <c r="E128" i="11"/>
  <c r="D128" i="11"/>
  <c r="C128" i="11"/>
  <c r="B128" i="11"/>
  <c r="A128" i="11"/>
  <c r="F127" i="11"/>
  <c r="E127" i="11"/>
  <c r="D127" i="11"/>
  <c r="C127" i="11"/>
  <c r="B127" i="11"/>
  <c r="A127" i="11"/>
  <c r="F126" i="11"/>
  <c r="E126" i="11"/>
  <c r="D126" i="11"/>
  <c r="C126" i="11"/>
  <c r="B126" i="11"/>
  <c r="A126" i="11"/>
  <c r="F125" i="11"/>
  <c r="E125" i="11"/>
  <c r="D125" i="11"/>
  <c r="C125" i="11"/>
  <c r="B125" i="11"/>
  <c r="A125" i="11"/>
  <c r="F124" i="11"/>
  <c r="E124" i="11"/>
  <c r="D124" i="11"/>
  <c r="C124" i="11"/>
  <c r="B124" i="11"/>
  <c r="A124" i="11"/>
  <c r="F123" i="11"/>
  <c r="E123" i="11"/>
  <c r="D123" i="11"/>
  <c r="C123" i="11"/>
  <c r="B123" i="11"/>
  <c r="A123" i="11"/>
  <c r="F122" i="11"/>
  <c r="E122" i="11"/>
  <c r="D122" i="11"/>
  <c r="C122" i="11"/>
  <c r="B122" i="11"/>
  <c r="A122" i="11"/>
  <c r="F121" i="11"/>
  <c r="E121" i="11"/>
  <c r="D121" i="11"/>
  <c r="C121" i="11"/>
  <c r="B121" i="11"/>
  <c r="A121" i="11"/>
  <c r="F120" i="11"/>
  <c r="E120" i="11"/>
  <c r="D120" i="11"/>
  <c r="C120" i="11"/>
  <c r="B120" i="11"/>
  <c r="A120" i="11"/>
  <c r="F119" i="11"/>
  <c r="E119" i="11"/>
  <c r="D119" i="11"/>
  <c r="C119" i="11"/>
  <c r="B119" i="11"/>
  <c r="A119" i="11"/>
  <c r="F118" i="11"/>
  <c r="E118" i="11"/>
  <c r="D118" i="11"/>
  <c r="C118" i="11"/>
  <c r="B118" i="11"/>
  <c r="A118" i="11"/>
  <c r="F117" i="11"/>
  <c r="E117" i="11"/>
  <c r="D117" i="11"/>
  <c r="C117" i="11"/>
  <c r="B117" i="11"/>
  <c r="A117" i="11"/>
  <c r="F116" i="11"/>
  <c r="E116" i="11"/>
  <c r="D116" i="11"/>
  <c r="C116" i="11"/>
  <c r="B116" i="11"/>
  <c r="A116" i="11"/>
  <c r="F115" i="11"/>
  <c r="E115" i="11"/>
  <c r="D115" i="11"/>
  <c r="C115" i="11"/>
  <c r="B115" i="11"/>
  <c r="A115" i="11"/>
  <c r="F114" i="11"/>
  <c r="E114" i="11"/>
  <c r="D114" i="11"/>
  <c r="C114" i="11"/>
  <c r="B114" i="11"/>
  <c r="A114" i="11"/>
  <c r="F113" i="11"/>
  <c r="E113" i="11"/>
  <c r="D113" i="11"/>
  <c r="C113" i="11"/>
  <c r="B113" i="11"/>
  <c r="A113" i="11"/>
  <c r="F112" i="11"/>
  <c r="E112" i="11"/>
  <c r="D112" i="11"/>
  <c r="C112" i="11"/>
  <c r="B112" i="11"/>
  <c r="A112" i="11"/>
  <c r="F111" i="11"/>
  <c r="E111" i="11"/>
  <c r="D111" i="11"/>
  <c r="C111" i="11"/>
  <c r="B111" i="11"/>
  <c r="A111" i="11"/>
  <c r="F110" i="11"/>
  <c r="E110" i="11"/>
  <c r="D110" i="11"/>
  <c r="C110" i="11"/>
  <c r="B110" i="11"/>
  <c r="A110" i="11"/>
  <c r="F109" i="11"/>
  <c r="E109" i="11"/>
  <c r="D109" i="11"/>
  <c r="C109" i="11"/>
  <c r="B109" i="11"/>
  <c r="A109" i="11"/>
  <c r="F108" i="11"/>
  <c r="E108" i="11"/>
  <c r="D108" i="11"/>
  <c r="C108" i="11"/>
  <c r="B108" i="11"/>
  <c r="A108" i="11"/>
  <c r="F107" i="11"/>
  <c r="E107" i="11"/>
  <c r="D107" i="11"/>
  <c r="C107" i="11"/>
  <c r="B107" i="11"/>
  <c r="A107" i="11"/>
  <c r="F106" i="11"/>
  <c r="E106" i="11"/>
  <c r="D106" i="11"/>
  <c r="C106" i="11"/>
  <c r="B106" i="11"/>
  <c r="A106" i="11"/>
  <c r="F105" i="11"/>
  <c r="E105" i="11"/>
  <c r="D105" i="11"/>
  <c r="C105" i="11"/>
  <c r="B105" i="11"/>
  <c r="A105" i="11"/>
  <c r="F104" i="11"/>
  <c r="E104" i="11"/>
  <c r="D104" i="11"/>
  <c r="C104" i="11"/>
  <c r="B104" i="11"/>
  <c r="A104" i="11"/>
  <c r="F103" i="11"/>
  <c r="E103" i="11"/>
  <c r="D103" i="11"/>
  <c r="C103" i="11"/>
  <c r="B103" i="11"/>
  <c r="A103" i="11"/>
  <c r="F102" i="11"/>
  <c r="E102" i="11"/>
  <c r="D102" i="11"/>
  <c r="C102" i="11"/>
  <c r="B102" i="11"/>
  <c r="A102" i="11"/>
  <c r="F101" i="11"/>
  <c r="E101" i="11"/>
  <c r="D101" i="11"/>
  <c r="C101" i="11"/>
  <c r="B101" i="11"/>
  <c r="A101" i="11"/>
  <c r="F100" i="11"/>
  <c r="E100" i="11"/>
  <c r="D100" i="11"/>
  <c r="C100" i="11"/>
  <c r="B100" i="11"/>
  <c r="A100" i="11"/>
  <c r="F99" i="11"/>
  <c r="E99" i="11"/>
  <c r="D99" i="11"/>
  <c r="C99" i="11"/>
  <c r="B99" i="11"/>
  <c r="A99" i="11"/>
  <c r="F98" i="11"/>
  <c r="E98" i="11"/>
  <c r="D98" i="11"/>
  <c r="C98" i="11"/>
  <c r="B98" i="11"/>
  <c r="A98" i="11"/>
  <c r="F97" i="11"/>
  <c r="E97" i="11"/>
  <c r="D97" i="11"/>
  <c r="C97" i="11"/>
  <c r="B97" i="11"/>
  <c r="A97" i="11"/>
  <c r="F96" i="11"/>
  <c r="E96" i="11"/>
  <c r="D96" i="11"/>
  <c r="C96" i="11"/>
  <c r="B96" i="11"/>
  <c r="A96" i="11"/>
  <c r="F95" i="11"/>
  <c r="E95" i="11"/>
  <c r="D95" i="11"/>
  <c r="C95" i="11"/>
  <c r="B95" i="11"/>
  <c r="A95" i="11"/>
  <c r="F94" i="11"/>
  <c r="E94" i="11"/>
  <c r="D94" i="11"/>
  <c r="C94" i="11"/>
  <c r="B94" i="11"/>
  <c r="A94" i="11"/>
  <c r="F93" i="11"/>
  <c r="E93" i="11"/>
  <c r="D93" i="11"/>
  <c r="C93" i="11"/>
  <c r="B93" i="11"/>
  <c r="A93" i="11"/>
  <c r="F92" i="11"/>
  <c r="E92" i="11"/>
  <c r="D92" i="11"/>
  <c r="C92" i="11"/>
  <c r="B92" i="11"/>
  <c r="A92" i="11"/>
  <c r="F91" i="11"/>
  <c r="E91" i="11"/>
  <c r="D91" i="11"/>
  <c r="C91" i="11"/>
  <c r="B91" i="11"/>
  <c r="A91" i="11"/>
  <c r="F90" i="11"/>
  <c r="E90" i="11"/>
  <c r="D90" i="11"/>
  <c r="C90" i="11"/>
  <c r="B90" i="11"/>
  <c r="A90" i="11"/>
  <c r="F89" i="11"/>
  <c r="E89" i="11"/>
  <c r="D89" i="11"/>
  <c r="C89" i="11"/>
  <c r="B89" i="11"/>
  <c r="A89" i="11"/>
  <c r="F88" i="11"/>
  <c r="E88" i="11"/>
  <c r="D88" i="11"/>
  <c r="C88" i="11"/>
  <c r="B88" i="11"/>
  <c r="A88" i="11"/>
  <c r="F87" i="11"/>
  <c r="E87" i="11"/>
  <c r="D87" i="11"/>
  <c r="C87" i="11"/>
  <c r="B87" i="11"/>
  <c r="A87" i="11"/>
  <c r="F86" i="11"/>
  <c r="E86" i="11"/>
  <c r="D86" i="11"/>
  <c r="C86" i="11"/>
  <c r="B86" i="11"/>
  <c r="A86" i="11"/>
  <c r="F85" i="11"/>
  <c r="E85" i="11"/>
  <c r="D85" i="11"/>
  <c r="C85" i="11"/>
  <c r="B85" i="11"/>
  <c r="A85" i="11"/>
  <c r="F84" i="11"/>
  <c r="E84" i="11"/>
  <c r="D84" i="11"/>
  <c r="C84" i="11"/>
  <c r="B84" i="11"/>
  <c r="A84" i="11"/>
  <c r="F83" i="11"/>
  <c r="E83" i="11"/>
  <c r="D83" i="11"/>
  <c r="C83" i="11"/>
  <c r="B83" i="11"/>
  <c r="A83" i="11"/>
  <c r="F82" i="11"/>
  <c r="E82" i="11"/>
  <c r="D82" i="11"/>
  <c r="C82" i="11"/>
  <c r="B82" i="11"/>
  <c r="A82" i="11"/>
  <c r="F81" i="11"/>
  <c r="E81" i="11"/>
  <c r="D81" i="11"/>
  <c r="C81" i="11"/>
  <c r="B81" i="11"/>
  <c r="A81" i="11"/>
  <c r="F80" i="11"/>
  <c r="E80" i="11"/>
  <c r="D80" i="11"/>
  <c r="C80" i="11"/>
  <c r="B80" i="11"/>
  <c r="A80" i="11"/>
  <c r="F79" i="11"/>
  <c r="E79" i="11"/>
  <c r="D79" i="11"/>
  <c r="C79" i="11"/>
  <c r="B79" i="11"/>
  <c r="A79" i="11"/>
  <c r="F78" i="11"/>
  <c r="E78" i="11"/>
  <c r="D78" i="11"/>
  <c r="C78" i="11"/>
  <c r="B78" i="11"/>
  <c r="A78" i="11"/>
  <c r="F77" i="11"/>
  <c r="E77" i="11"/>
  <c r="D77" i="11"/>
  <c r="C77" i="11"/>
  <c r="B77" i="11"/>
  <c r="A77" i="11"/>
  <c r="F76" i="11"/>
  <c r="E76" i="11"/>
  <c r="D76" i="11"/>
  <c r="C76" i="11"/>
  <c r="B76" i="11"/>
  <c r="A76" i="11"/>
  <c r="F75" i="11"/>
  <c r="E75" i="11"/>
  <c r="D75" i="11"/>
  <c r="C75" i="11"/>
  <c r="B75" i="11"/>
  <c r="A75" i="11"/>
  <c r="F74" i="11"/>
  <c r="E74" i="11"/>
  <c r="D74" i="11"/>
  <c r="C74" i="11"/>
  <c r="B74" i="11"/>
  <c r="A74" i="11"/>
  <c r="F73" i="11"/>
  <c r="E73" i="11"/>
  <c r="D73" i="11"/>
  <c r="C73" i="11"/>
  <c r="B73" i="11"/>
  <c r="A73" i="11"/>
  <c r="F72" i="11"/>
  <c r="E72" i="11"/>
  <c r="D72" i="11"/>
  <c r="C72" i="11"/>
  <c r="B72" i="11"/>
  <c r="A72" i="11"/>
  <c r="F71" i="11"/>
  <c r="E71" i="11"/>
  <c r="D71" i="11"/>
  <c r="C71" i="11"/>
  <c r="B71" i="11"/>
  <c r="A71" i="11"/>
  <c r="F70" i="11"/>
  <c r="E70" i="11"/>
  <c r="D70" i="11"/>
  <c r="C70" i="11"/>
  <c r="B70" i="11"/>
  <c r="A70" i="11"/>
  <c r="F69" i="11"/>
  <c r="E69" i="11"/>
  <c r="D69" i="11"/>
  <c r="C69" i="11"/>
  <c r="B69" i="11"/>
  <c r="A69" i="11"/>
  <c r="F68" i="11"/>
  <c r="E68" i="11"/>
  <c r="D68" i="11"/>
  <c r="C68" i="11"/>
  <c r="B68" i="11"/>
  <c r="A68" i="11"/>
  <c r="F67" i="11"/>
  <c r="E67" i="11"/>
  <c r="D67" i="11"/>
  <c r="C67" i="11"/>
  <c r="B67" i="11"/>
  <c r="A67" i="11"/>
  <c r="F66" i="11"/>
  <c r="E66" i="11"/>
  <c r="D66" i="11"/>
  <c r="C66" i="11"/>
  <c r="B66" i="11"/>
  <c r="A66" i="11"/>
  <c r="F65" i="11"/>
  <c r="E65" i="11"/>
  <c r="D65" i="11"/>
  <c r="C65" i="11"/>
  <c r="B65" i="11"/>
  <c r="A65" i="11"/>
  <c r="F64" i="11"/>
  <c r="E64" i="11"/>
  <c r="D64" i="11"/>
  <c r="C64" i="11"/>
  <c r="B64" i="11"/>
  <c r="A64" i="11"/>
  <c r="F63" i="11"/>
  <c r="E63" i="11"/>
  <c r="D63" i="11"/>
  <c r="C63" i="11"/>
  <c r="B63" i="11"/>
  <c r="A63" i="11"/>
  <c r="F62" i="11"/>
  <c r="E62" i="11"/>
  <c r="D62" i="11"/>
  <c r="C62" i="11"/>
  <c r="B62" i="11"/>
  <c r="A62" i="11"/>
  <c r="F61" i="11"/>
  <c r="E61" i="11"/>
  <c r="D61" i="11"/>
  <c r="C61" i="11"/>
  <c r="B61" i="11"/>
  <c r="A61" i="11"/>
  <c r="F60" i="11"/>
  <c r="E60" i="11"/>
  <c r="D60" i="11"/>
  <c r="C60" i="11"/>
  <c r="B60" i="11"/>
  <c r="A60" i="11"/>
  <c r="F59" i="11"/>
  <c r="E59" i="11"/>
  <c r="D59" i="11"/>
  <c r="C59" i="11"/>
  <c r="B59" i="11"/>
  <c r="A59" i="11"/>
  <c r="F58" i="11"/>
  <c r="E58" i="11"/>
  <c r="D58" i="11"/>
  <c r="C58" i="11"/>
  <c r="B58" i="11"/>
  <c r="A58" i="11"/>
  <c r="F57" i="11"/>
  <c r="E57" i="11"/>
  <c r="D57" i="11"/>
  <c r="C57" i="11"/>
  <c r="B57" i="11"/>
  <c r="A57" i="11"/>
  <c r="F56" i="11"/>
  <c r="E56" i="11"/>
  <c r="D56" i="11"/>
  <c r="C56" i="11"/>
  <c r="B56" i="11"/>
  <c r="A56" i="11"/>
  <c r="F55" i="11"/>
  <c r="E55" i="11"/>
  <c r="D55" i="11"/>
  <c r="C55" i="11"/>
  <c r="B55" i="11"/>
  <c r="A55" i="11"/>
  <c r="F54" i="11"/>
  <c r="E54" i="11"/>
  <c r="D54" i="11"/>
  <c r="C54" i="11"/>
  <c r="B54" i="11"/>
  <c r="A54" i="11"/>
  <c r="F53" i="11"/>
  <c r="E53" i="11"/>
  <c r="D53" i="11"/>
  <c r="C53" i="11"/>
  <c r="B53" i="11"/>
  <c r="A53" i="11"/>
  <c r="F52" i="11"/>
  <c r="E52" i="11"/>
  <c r="D52" i="11"/>
  <c r="C52" i="11"/>
  <c r="B52" i="11"/>
  <c r="A52" i="11"/>
  <c r="F51" i="11"/>
  <c r="E51" i="11"/>
  <c r="D51" i="11"/>
  <c r="C51" i="11"/>
  <c r="B51" i="11"/>
  <c r="A51" i="11"/>
  <c r="F50" i="11"/>
  <c r="E50" i="11"/>
  <c r="D50" i="11"/>
  <c r="C50" i="11"/>
  <c r="B50" i="11"/>
  <c r="A50" i="11"/>
  <c r="F49" i="11"/>
  <c r="E49" i="11"/>
  <c r="D49" i="11"/>
  <c r="C49" i="11"/>
  <c r="B49" i="11"/>
  <c r="A49" i="11"/>
  <c r="F48" i="11"/>
  <c r="E48" i="11"/>
  <c r="D48" i="11"/>
  <c r="C48" i="11"/>
  <c r="B48" i="11"/>
  <c r="A48" i="11"/>
  <c r="F47" i="11"/>
  <c r="E47" i="11"/>
  <c r="D47" i="11"/>
  <c r="C47" i="11"/>
  <c r="B47" i="11"/>
  <c r="A47" i="11"/>
  <c r="F46" i="11"/>
  <c r="E46" i="11"/>
  <c r="D46" i="11"/>
  <c r="C46" i="11"/>
  <c r="B46" i="11"/>
  <c r="A46" i="11"/>
  <c r="F45" i="11"/>
  <c r="E45" i="11"/>
  <c r="D45" i="11"/>
  <c r="C45" i="11"/>
  <c r="B45" i="11"/>
  <c r="A45" i="11"/>
  <c r="F44" i="11"/>
  <c r="E44" i="11"/>
  <c r="D44" i="11"/>
  <c r="C44" i="11"/>
  <c r="B44" i="11"/>
  <c r="A44" i="11"/>
  <c r="F43" i="11"/>
  <c r="E43" i="11"/>
  <c r="D43" i="11"/>
  <c r="C43" i="11"/>
  <c r="B43" i="11"/>
  <c r="A43" i="11"/>
  <c r="F42" i="11"/>
  <c r="E42" i="11"/>
  <c r="D42" i="11"/>
  <c r="C42" i="11"/>
  <c r="B42" i="11"/>
  <c r="A42" i="11"/>
  <c r="F41" i="11"/>
  <c r="E41" i="11"/>
  <c r="D41" i="11"/>
  <c r="C41" i="11"/>
  <c r="B41" i="11"/>
  <c r="A41" i="11"/>
  <c r="F40" i="11"/>
  <c r="E40" i="11"/>
  <c r="D40" i="11"/>
  <c r="C40" i="11"/>
  <c r="B40" i="11"/>
  <c r="A40" i="11"/>
  <c r="F39" i="11"/>
  <c r="E39" i="11"/>
  <c r="D39" i="11"/>
  <c r="C39" i="11"/>
  <c r="B39" i="11"/>
  <c r="A39" i="11"/>
  <c r="F38" i="11"/>
  <c r="E38" i="11"/>
  <c r="D38" i="11"/>
  <c r="C38" i="11"/>
  <c r="B38" i="11"/>
  <c r="A38" i="11"/>
  <c r="F37" i="11"/>
  <c r="E37" i="11"/>
  <c r="D37" i="11"/>
  <c r="C37" i="11"/>
  <c r="B37" i="11"/>
  <c r="A37" i="11"/>
  <c r="F36" i="11"/>
  <c r="E36" i="11"/>
  <c r="D36" i="11"/>
  <c r="C36" i="11"/>
  <c r="B36" i="11"/>
  <c r="A36" i="11"/>
  <c r="F35" i="11"/>
  <c r="E35" i="11"/>
  <c r="D35" i="11"/>
  <c r="C35" i="11"/>
  <c r="B35" i="11"/>
  <c r="A35" i="11"/>
  <c r="F34" i="11"/>
  <c r="E34" i="11"/>
  <c r="D34" i="11"/>
  <c r="C34" i="11"/>
  <c r="B34" i="11"/>
  <c r="A34" i="11"/>
  <c r="F33" i="11"/>
  <c r="E33" i="11"/>
  <c r="D33" i="11"/>
  <c r="C33" i="11"/>
  <c r="B33" i="11"/>
  <c r="A33" i="11"/>
  <c r="F32" i="11"/>
  <c r="E32" i="11"/>
  <c r="D32" i="11"/>
  <c r="C32" i="11"/>
  <c r="B32" i="11"/>
  <c r="A32" i="11"/>
  <c r="F31" i="11"/>
  <c r="E31" i="11"/>
  <c r="D31" i="11"/>
  <c r="C31" i="11"/>
  <c r="B31" i="11"/>
  <c r="A31" i="11"/>
  <c r="F30" i="11"/>
  <c r="E30" i="11"/>
  <c r="D30" i="11"/>
  <c r="C30" i="11"/>
  <c r="B30" i="11"/>
  <c r="A30" i="11"/>
  <c r="F29" i="11"/>
  <c r="E29" i="11"/>
  <c r="D29" i="11"/>
  <c r="C29" i="11"/>
  <c r="B29" i="11"/>
  <c r="A29" i="11"/>
  <c r="F28" i="11"/>
  <c r="E28" i="11"/>
  <c r="D28" i="11"/>
  <c r="C28" i="11"/>
  <c r="B28" i="11"/>
  <c r="A28" i="11"/>
  <c r="F27" i="11"/>
  <c r="E27" i="11"/>
  <c r="D27" i="11"/>
  <c r="C27" i="11"/>
  <c r="B27" i="11"/>
  <c r="A27" i="11"/>
  <c r="F26" i="11"/>
  <c r="E26" i="11"/>
  <c r="D26" i="11"/>
  <c r="C26" i="11"/>
  <c r="B26" i="11"/>
  <c r="A26" i="11"/>
  <c r="F25" i="11"/>
  <c r="E25" i="11"/>
  <c r="D25" i="11"/>
  <c r="C25" i="11"/>
  <c r="B25" i="11"/>
  <c r="A25" i="11"/>
  <c r="F24" i="11"/>
  <c r="E24" i="11"/>
  <c r="D24" i="11"/>
  <c r="C24" i="11"/>
  <c r="B24" i="11"/>
  <c r="A24" i="11"/>
  <c r="F23" i="11"/>
  <c r="E23" i="11"/>
  <c r="D23" i="11"/>
  <c r="C23" i="11"/>
  <c r="B23" i="11"/>
  <c r="A23" i="11"/>
  <c r="F22" i="11"/>
  <c r="E22" i="11"/>
  <c r="D22" i="11"/>
  <c r="C22" i="11"/>
  <c r="B22" i="11"/>
  <c r="A22" i="11"/>
  <c r="F21" i="11"/>
  <c r="E21" i="11"/>
  <c r="D21" i="11"/>
  <c r="C21" i="11"/>
  <c r="B21" i="11"/>
  <c r="A21" i="11"/>
  <c r="F20" i="11"/>
  <c r="E20" i="11"/>
  <c r="D20" i="11"/>
  <c r="C20" i="11"/>
  <c r="B20" i="11"/>
  <c r="A20" i="11"/>
  <c r="F19" i="11"/>
  <c r="E19" i="11"/>
  <c r="D19" i="11"/>
  <c r="C19" i="11"/>
  <c r="B19" i="11"/>
  <c r="A19" i="11"/>
  <c r="F18" i="11"/>
  <c r="E18" i="11"/>
  <c r="D18" i="11"/>
  <c r="C18" i="11"/>
  <c r="B18" i="11"/>
  <c r="A18" i="11"/>
  <c r="F17" i="11"/>
  <c r="E17" i="11"/>
  <c r="D17" i="11"/>
  <c r="C17" i="11"/>
  <c r="B17" i="11"/>
  <c r="A17" i="11"/>
  <c r="F16" i="11"/>
  <c r="E16" i="11"/>
  <c r="D16" i="11"/>
  <c r="C16" i="11"/>
  <c r="B16" i="11"/>
  <c r="A16" i="11"/>
  <c r="F15" i="11"/>
  <c r="E15" i="11"/>
  <c r="D15" i="11"/>
  <c r="C15" i="11"/>
  <c r="B15" i="11"/>
  <c r="A15" i="11"/>
  <c r="F14" i="11"/>
  <c r="E14" i="11"/>
  <c r="D14" i="11"/>
  <c r="C14" i="11"/>
  <c r="B14" i="11"/>
  <c r="A14" i="11"/>
  <c r="F13" i="11"/>
  <c r="E13" i="11"/>
  <c r="D13" i="11"/>
  <c r="C13" i="11"/>
  <c r="B13" i="11"/>
  <c r="A13" i="11"/>
  <c r="F12" i="11"/>
  <c r="E12" i="11"/>
  <c r="D12" i="11"/>
  <c r="C12" i="11"/>
  <c r="B12" i="11"/>
  <c r="A12" i="11"/>
  <c r="F11" i="11"/>
  <c r="E11" i="11"/>
  <c r="D11" i="11"/>
  <c r="C11" i="11"/>
  <c r="B11" i="11"/>
  <c r="A11" i="11"/>
  <c r="F10" i="11"/>
  <c r="E10" i="11"/>
  <c r="D10" i="11"/>
  <c r="C10" i="11"/>
  <c r="B10" i="11"/>
  <c r="A10" i="11"/>
  <c r="F9" i="11"/>
  <c r="E9" i="11"/>
  <c r="D9" i="11"/>
  <c r="C9" i="11"/>
  <c r="B9" i="11"/>
  <c r="A9" i="11"/>
  <c r="F8" i="11"/>
  <c r="E8" i="11"/>
  <c r="D8" i="11"/>
  <c r="C8" i="11"/>
  <c r="B8" i="11"/>
  <c r="A8" i="11"/>
  <c r="F7" i="11"/>
  <c r="E7" i="11"/>
  <c r="D7" i="11"/>
  <c r="C7" i="11"/>
  <c r="B7" i="11"/>
  <c r="A7" i="11"/>
  <c r="F326" i="10"/>
  <c r="E326" i="10"/>
  <c r="D326" i="10"/>
  <c r="C326" i="10"/>
  <c r="B326" i="10"/>
  <c r="A326" i="10"/>
  <c r="F325" i="10"/>
  <c r="E325" i="10"/>
  <c r="D325" i="10"/>
  <c r="C325" i="10"/>
  <c r="B325" i="10"/>
  <c r="A325" i="10"/>
  <c r="F324" i="10"/>
  <c r="E324" i="10"/>
  <c r="D324" i="10"/>
  <c r="C324" i="10"/>
  <c r="B324" i="10"/>
  <c r="A324" i="10"/>
  <c r="F323" i="10"/>
  <c r="E323" i="10"/>
  <c r="D323" i="10"/>
  <c r="C323" i="10"/>
  <c r="B323" i="10"/>
  <c r="A323" i="10"/>
  <c r="F322" i="10"/>
  <c r="E322" i="10"/>
  <c r="D322" i="10"/>
  <c r="C322" i="10"/>
  <c r="B322" i="10"/>
  <c r="A322" i="10"/>
  <c r="F321" i="10"/>
  <c r="E321" i="10"/>
  <c r="D321" i="10"/>
  <c r="C321" i="10"/>
  <c r="B321" i="10"/>
  <c r="A321" i="10"/>
  <c r="F320" i="10"/>
  <c r="E320" i="10"/>
  <c r="D320" i="10"/>
  <c r="C320" i="10"/>
  <c r="B320" i="10"/>
  <c r="A320" i="10"/>
  <c r="F319" i="10"/>
  <c r="E319" i="10"/>
  <c r="D319" i="10"/>
  <c r="C319" i="10"/>
  <c r="B319" i="10"/>
  <c r="A319" i="10"/>
  <c r="F318" i="10"/>
  <c r="E318" i="10"/>
  <c r="D318" i="10"/>
  <c r="C318" i="10"/>
  <c r="B318" i="10"/>
  <c r="A318" i="10"/>
  <c r="F317" i="10"/>
  <c r="E317" i="10"/>
  <c r="D317" i="10"/>
  <c r="C317" i="10"/>
  <c r="B317" i="10"/>
  <c r="A317" i="10"/>
  <c r="F316" i="10"/>
  <c r="E316" i="10"/>
  <c r="D316" i="10"/>
  <c r="C316" i="10"/>
  <c r="B316" i="10"/>
  <c r="A316" i="10"/>
  <c r="F315" i="10"/>
  <c r="E315" i="10"/>
  <c r="D315" i="10"/>
  <c r="C315" i="10"/>
  <c r="B315" i="10"/>
  <c r="A315" i="10"/>
  <c r="F314" i="10"/>
  <c r="E314" i="10"/>
  <c r="D314" i="10"/>
  <c r="C314" i="10"/>
  <c r="B314" i="10"/>
  <c r="A314" i="10"/>
  <c r="F313" i="10"/>
  <c r="E313" i="10"/>
  <c r="D313" i="10"/>
  <c r="C313" i="10"/>
  <c r="B313" i="10"/>
  <c r="A313" i="10"/>
  <c r="F312" i="10"/>
  <c r="E312" i="10"/>
  <c r="D312" i="10"/>
  <c r="C312" i="10"/>
  <c r="B312" i="10"/>
  <c r="A312" i="10"/>
  <c r="F311" i="10"/>
  <c r="E311" i="10"/>
  <c r="D311" i="10"/>
  <c r="C311" i="10"/>
  <c r="B311" i="10"/>
  <c r="A311" i="10"/>
  <c r="F310" i="10"/>
  <c r="E310" i="10"/>
  <c r="D310" i="10"/>
  <c r="C310" i="10"/>
  <c r="B310" i="10"/>
  <c r="A310" i="10"/>
  <c r="F309" i="10"/>
  <c r="E309" i="10"/>
  <c r="D309" i="10"/>
  <c r="C309" i="10"/>
  <c r="B309" i="10"/>
  <c r="A309" i="10"/>
  <c r="F308" i="10"/>
  <c r="E308" i="10"/>
  <c r="D308" i="10"/>
  <c r="C308" i="10"/>
  <c r="B308" i="10"/>
  <c r="A308" i="10"/>
  <c r="F307" i="10"/>
  <c r="E307" i="10"/>
  <c r="D307" i="10"/>
  <c r="C307" i="10"/>
  <c r="B307" i="10"/>
  <c r="A307" i="10"/>
  <c r="F306" i="10"/>
  <c r="E306" i="10"/>
  <c r="D306" i="10"/>
  <c r="C306" i="10"/>
  <c r="B306" i="10"/>
  <c r="A306" i="10"/>
  <c r="F305" i="10"/>
  <c r="E305" i="10"/>
  <c r="D305" i="10"/>
  <c r="C305" i="10"/>
  <c r="B305" i="10"/>
  <c r="A305" i="10"/>
  <c r="F304" i="10"/>
  <c r="E304" i="10"/>
  <c r="D304" i="10"/>
  <c r="C304" i="10"/>
  <c r="B304" i="10"/>
  <c r="A304" i="10"/>
  <c r="F303" i="10"/>
  <c r="E303" i="10"/>
  <c r="D303" i="10"/>
  <c r="C303" i="10"/>
  <c r="B303" i="10"/>
  <c r="A303" i="10"/>
  <c r="F302" i="10"/>
  <c r="E302" i="10"/>
  <c r="D302" i="10"/>
  <c r="C302" i="10"/>
  <c r="B302" i="10"/>
  <c r="A302" i="10"/>
  <c r="F301" i="10"/>
  <c r="E301" i="10"/>
  <c r="D301" i="10"/>
  <c r="C301" i="10"/>
  <c r="B301" i="10"/>
  <c r="A301" i="10"/>
  <c r="F300" i="10"/>
  <c r="E300" i="10"/>
  <c r="D300" i="10"/>
  <c r="C300" i="10"/>
  <c r="B300" i="10"/>
  <c r="A300" i="10"/>
  <c r="F299" i="10"/>
  <c r="E299" i="10"/>
  <c r="D299" i="10"/>
  <c r="C299" i="10"/>
  <c r="B299" i="10"/>
  <c r="A299" i="10"/>
  <c r="F298" i="10"/>
  <c r="E298" i="10"/>
  <c r="D298" i="10"/>
  <c r="C298" i="10"/>
  <c r="B298" i="10"/>
  <c r="A298" i="10"/>
  <c r="F297" i="10"/>
  <c r="E297" i="10"/>
  <c r="D297" i="10"/>
  <c r="C297" i="10"/>
  <c r="B297" i="10"/>
  <c r="A297" i="10"/>
  <c r="F296" i="10"/>
  <c r="E296" i="10"/>
  <c r="D296" i="10"/>
  <c r="C296" i="10"/>
  <c r="B296" i="10"/>
  <c r="A296" i="10"/>
  <c r="F295" i="10"/>
  <c r="E295" i="10"/>
  <c r="D295" i="10"/>
  <c r="C295" i="10"/>
  <c r="B295" i="10"/>
  <c r="A295" i="10"/>
  <c r="F294" i="10"/>
  <c r="E294" i="10"/>
  <c r="D294" i="10"/>
  <c r="C294" i="10"/>
  <c r="B294" i="10"/>
  <c r="A294" i="10"/>
  <c r="F293" i="10"/>
  <c r="E293" i="10"/>
  <c r="D293" i="10"/>
  <c r="C293" i="10"/>
  <c r="B293" i="10"/>
  <c r="A293" i="10"/>
  <c r="F292" i="10"/>
  <c r="E292" i="10"/>
  <c r="D292" i="10"/>
  <c r="C292" i="10"/>
  <c r="B292" i="10"/>
  <c r="A292" i="10"/>
  <c r="F291" i="10"/>
  <c r="E291" i="10"/>
  <c r="D291" i="10"/>
  <c r="C291" i="10"/>
  <c r="B291" i="10"/>
  <c r="A291" i="10"/>
  <c r="F290" i="10"/>
  <c r="E290" i="10"/>
  <c r="D290" i="10"/>
  <c r="C290" i="10"/>
  <c r="B290" i="10"/>
  <c r="A290" i="10"/>
  <c r="F289" i="10"/>
  <c r="E289" i="10"/>
  <c r="D289" i="10"/>
  <c r="C289" i="10"/>
  <c r="B289" i="10"/>
  <c r="A289" i="10"/>
  <c r="F288" i="10"/>
  <c r="E288" i="10"/>
  <c r="D288" i="10"/>
  <c r="C288" i="10"/>
  <c r="B288" i="10"/>
  <c r="A288" i="10"/>
  <c r="F287" i="10"/>
  <c r="E287" i="10"/>
  <c r="D287" i="10"/>
  <c r="C287" i="10"/>
  <c r="B287" i="10"/>
  <c r="A287" i="10"/>
  <c r="F286" i="10"/>
  <c r="E286" i="10"/>
  <c r="D286" i="10"/>
  <c r="C286" i="10"/>
  <c r="B286" i="10"/>
  <c r="A286" i="10"/>
  <c r="F285" i="10"/>
  <c r="E285" i="10"/>
  <c r="D285" i="10"/>
  <c r="C285" i="10"/>
  <c r="B285" i="10"/>
  <c r="A285" i="10"/>
  <c r="F284" i="10"/>
  <c r="E284" i="10"/>
  <c r="D284" i="10"/>
  <c r="C284" i="10"/>
  <c r="B284" i="10"/>
  <c r="A284" i="10"/>
  <c r="F283" i="10"/>
  <c r="E283" i="10"/>
  <c r="D283" i="10"/>
  <c r="C283" i="10"/>
  <c r="B283" i="10"/>
  <c r="A283" i="10"/>
  <c r="F282" i="10"/>
  <c r="E282" i="10"/>
  <c r="D282" i="10"/>
  <c r="C282" i="10"/>
  <c r="B282" i="10"/>
  <c r="A282" i="10"/>
  <c r="F281" i="10"/>
  <c r="E281" i="10"/>
  <c r="D281" i="10"/>
  <c r="C281" i="10"/>
  <c r="B281" i="10"/>
  <c r="A281" i="10"/>
  <c r="F280" i="10"/>
  <c r="E280" i="10"/>
  <c r="D280" i="10"/>
  <c r="C280" i="10"/>
  <c r="B280" i="10"/>
  <c r="A280" i="10"/>
  <c r="F279" i="10"/>
  <c r="E279" i="10"/>
  <c r="D279" i="10"/>
  <c r="C279" i="10"/>
  <c r="B279" i="10"/>
  <c r="A279" i="10"/>
  <c r="F278" i="10"/>
  <c r="E278" i="10"/>
  <c r="D278" i="10"/>
  <c r="C278" i="10"/>
  <c r="B278" i="10"/>
  <c r="A278" i="10"/>
  <c r="F277" i="10"/>
  <c r="E277" i="10"/>
  <c r="D277" i="10"/>
  <c r="C277" i="10"/>
  <c r="B277" i="10"/>
  <c r="A277" i="10"/>
  <c r="F276" i="10"/>
  <c r="E276" i="10"/>
  <c r="D276" i="10"/>
  <c r="C276" i="10"/>
  <c r="B276" i="10"/>
  <c r="A276" i="10"/>
  <c r="F275" i="10"/>
  <c r="E275" i="10"/>
  <c r="D275" i="10"/>
  <c r="C275" i="10"/>
  <c r="B275" i="10"/>
  <c r="A275" i="10"/>
  <c r="F274" i="10"/>
  <c r="E274" i="10"/>
  <c r="D274" i="10"/>
  <c r="C274" i="10"/>
  <c r="B274" i="10"/>
  <c r="A274" i="10"/>
  <c r="F273" i="10"/>
  <c r="E273" i="10"/>
  <c r="D273" i="10"/>
  <c r="C273" i="10"/>
  <c r="B273" i="10"/>
  <c r="A273" i="10"/>
  <c r="F272" i="10"/>
  <c r="E272" i="10"/>
  <c r="D272" i="10"/>
  <c r="C272" i="10"/>
  <c r="B272" i="10"/>
  <c r="A272" i="10"/>
  <c r="F271" i="10"/>
  <c r="E271" i="10"/>
  <c r="D271" i="10"/>
  <c r="C271" i="10"/>
  <c r="B271" i="10"/>
  <c r="A271" i="10"/>
  <c r="F270" i="10"/>
  <c r="E270" i="10"/>
  <c r="D270" i="10"/>
  <c r="C270" i="10"/>
  <c r="B270" i="10"/>
  <c r="A270" i="10"/>
  <c r="F269" i="10"/>
  <c r="E269" i="10"/>
  <c r="D269" i="10"/>
  <c r="C269" i="10"/>
  <c r="B269" i="10"/>
  <c r="A269" i="10"/>
  <c r="F268" i="10"/>
  <c r="E268" i="10"/>
  <c r="D268" i="10"/>
  <c r="C268" i="10"/>
  <c r="B268" i="10"/>
  <c r="A268" i="10"/>
  <c r="F267" i="10"/>
  <c r="E267" i="10"/>
  <c r="D267" i="10"/>
  <c r="C267" i="10"/>
  <c r="B267" i="10"/>
  <c r="A267" i="10"/>
  <c r="F266" i="10"/>
  <c r="E266" i="10"/>
  <c r="D266" i="10"/>
  <c r="C266" i="10"/>
  <c r="B266" i="10"/>
  <c r="A266" i="10"/>
  <c r="F265" i="10"/>
  <c r="E265" i="10"/>
  <c r="D265" i="10"/>
  <c r="C265" i="10"/>
  <c r="B265" i="10"/>
  <c r="A265" i="10"/>
  <c r="F264" i="10"/>
  <c r="E264" i="10"/>
  <c r="D264" i="10"/>
  <c r="C264" i="10"/>
  <c r="B264" i="10"/>
  <c r="A264" i="10"/>
  <c r="F263" i="10"/>
  <c r="E263" i="10"/>
  <c r="D263" i="10"/>
  <c r="C263" i="10"/>
  <c r="B263" i="10"/>
  <c r="A263" i="10"/>
  <c r="F262" i="10"/>
  <c r="E262" i="10"/>
  <c r="D262" i="10"/>
  <c r="C262" i="10"/>
  <c r="B262" i="10"/>
  <c r="A262" i="10"/>
  <c r="F261" i="10"/>
  <c r="E261" i="10"/>
  <c r="D261" i="10"/>
  <c r="C261" i="10"/>
  <c r="B261" i="10"/>
  <c r="A261" i="10"/>
  <c r="F260" i="10"/>
  <c r="E260" i="10"/>
  <c r="D260" i="10"/>
  <c r="C260" i="10"/>
  <c r="B260" i="10"/>
  <c r="A260" i="10"/>
  <c r="F259" i="10"/>
  <c r="E259" i="10"/>
  <c r="D259" i="10"/>
  <c r="C259" i="10"/>
  <c r="B259" i="10"/>
  <c r="A259" i="10"/>
  <c r="F258" i="10"/>
  <c r="E258" i="10"/>
  <c r="D258" i="10"/>
  <c r="C258" i="10"/>
  <c r="B258" i="10"/>
  <c r="A258" i="10"/>
  <c r="F257" i="10"/>
  <c r="E257" i="10"/>
  <c r="D257" i="10"/>
  <c r="C257" i="10"/>
  <c r="B257" i="10"/>
  <c r="A257" i="10"/>
  <c r="F256" i="10"/>
  <c r="E256" i="10"/>
  <c r="D256" i="10"/>
  <c r="C256" i="10"/>
  <c r="B256" i="10"/>
  <c r="A256" i="10"/>
  <c r="F255" i="10"/>
  <c r="E255" i="10"/>
  <c r="D255" i="10"/>
  <c r="C255" i="10"/>
  <c r="B255" i="10"/>
  <c r="A255" i="10"/>
  <c r="F254" i="10"/>
  <c r="E254" i="10"/>
  <c r="D254" i="10"/>
  <c r="C254" i="10"/>
  <c r="B254" i="10"/>
  <c r="A254" i="10"/>
  <c r="F253" i="10"/>
  <c r="E253" i="10"/>
  <c r="D253" i="10"/>
  <c r="C253" i="10"/>
  <c r="B253" i="10"/>
  <c r="A253" i="10"/>
  <c r="F252" i="10"/>
  <c r="E252" i="10"/>
  <c r="D252" i="10"/>
  <c r="C252" i="10"/>
  <c r="B252" i="10"/>
  <c r="A252" i="10"/>
  <c r="F251" i="10"/>
  <c r="E251" i="10"/>
  <c r="D251" i="10"/>
  <c r="C251" i="10"/>
  <c r="B251" i="10"/>
  <c r="A251" i="10"/>
  <c r="F250" i="10"/>
  <c r="E250" i="10"/>
  <c r="D250" i="10"/>
  <c r="C250" i="10"/>
  <c r="B250" i="10"/>
  <c r="A250" i="10"/>
  <c r="F249" i="10"/>
  <c r="E249" i="10"/>
  <c r="D249" i="10"/>
  <c r="C249" i="10"/>
  <c r="B249" i="10"/>
  <c r="A249" i="10"/>
  <c r="F248" i="10"/>
  <c r="E248" i="10"/>
  <c r="D248" i="10"/>
  <c r="C248" i="10"/>
  <c r="B248" i="10"/>
  <c r="A248" i="10"/>
  <c r="F247" i="10"/>
  <c r="E247" i="10"/>
  <c r="D247" i="10"/>
  <c r="C247" i="10"/>
  <c r="B247" i="10"/>
  <c r="A247" i="10"/>
  <c r="F246" i="10"/>
  <c r="E246" i="10"/>
  <c r="D246" i="10"/>
  <c r="C246" i="10"/>
  <c r="B246" i="10"/>
  <c r="A246" i="10"/>
  <c r="F245" i="10"/>
  <c r="E245" i="10"/>
  <c r="D245" i="10"/>
  <c r="C245" i="10"/>
  <c r="B245" i="10"/>
  <c r="A245" i="10"/>
  <c r="F244" i="10"/>
  <c r="E244" i="10"/>
  <c r="D244" i="10"/>
  <c r="C244" i="10"/>
  <c r="B244" i="10"/>
  <c r="A244" i="10"/>
  <c r="F243" i="10"/>
  <c r="E243" i="10"/>
  <c r="D243" i="10"/>
  <c r="C243" i="10"/>
  <c r="B243" i="10"/>
  <c r="A243" i="10"/>
  <c r="F242" i="10"/>
  <c r="E242" i="10"/>
  <c r="D242" i="10"/>
  <c r="C242" i="10"/>
  <c r="B242" i="10"/>
  <c r="A242" i="10"/>
  <c r="F241" i="10"/>
  <c r="E241" i="10"/>
  <c r="D241" i="10"/>
  <c r="C241" i="10"/>
  <c r="B241" i="10"/>
  <c r="A241" i="10"/>
  <c r="F240" i="10"/>
  <c r="E240" i="10"/>
  <c r="D240" i="10"/>
  <c r="C240" i="10"/>
  <c r="B240" i="10"/>
  <c r="A240" i="10"/>
  <c r="F239" i="10"/>
  <c r="E239" i="10"/>
  <c r="D239" i="10"/>
  <c r="C239" i="10"/>
  <c r="B239" i="10"/>
  <c r="A239" i="10"/>
  <c r="F238" i="10"/>
  <c r="E238" i="10"/>
  <c r="D238" i="10"/>
  <c r="C238" i="10"/>
  <c r="B238" i="10"/>
  <c r="A238" i="10"/>
  <c r="F237" i="10"/>
  <c r="E237" i="10"/>
  <c r="D237" i="10"/>
  <c r="C237" i="10"/>
  <c r="B237" i="10"/>
  <c r="A237" i="10"/>
  <c r="F236" i="10"/>
  <c r="E236" i="10"/>
  <c r="D236" i="10"/>
  <c r="C236" i="10"/>
  <c r="B236" i="10"/>
  <c r="A236" i="10"/>
  <c r="F235" i="10"/>
  <c r="E235" i="10"/>
  <c r="D235" i="10"/>
  <c r="C235" i="10"/>
  <c r="B235" i="10"/>
  <c r="A235" i="10"/>
  <c r="F234" i="10"/>
  <c r="E234" i="10"/>
  <c r="D234" i="10"/>
  <c r="C234" i="10"/>
  <c r="B234" i="10"/>
  <c r="A234" i="10"/>
  <c r="F233" i="10"/>
  <c r="E233" i="10"/>
  <c r="D233" i="10"/>
  <c r="C233" i="10"/>
  <c r="B233" i="10"/>
  <c r="A233" i="10"/>
  <c r="F232" i="10"/>
  <c r="E232" i="10"/>
  <c r="D232" i="10"/>
  <c r="C232" i="10"/>
  <c r="B232" i="10"/>
  <c r="A232" i="10"/>
  <c r="F231" i="10"/>
  <c r="E231" i="10"/>
  <c r="D231" i="10"/>
  <c r="C231" i="10"/>
  <c r="B231" i="10"/>
  <c r="A231" i="10"/>
  <c r="F230" i="10"/>
  <c r="E230" i="10"/>
  <c r="D230" i="10"/>
  <c r="C230" i="10"/>
  <c r="B230" i="10"/>
  <c r="A230" i="10"/>
  <c r="F229" i="10"/>
  <c r="E229" i="10"/>
  <c r="D229" i="10"/>
  <c r="C229" i="10"/>
  <c r="B229" i="10"/>
  <c r="A229" i="10"/>
  <c r="F228" i="10"/>
  <c r="E228" i="10"/>
  <c r="D228" i="10"/>
  <c r="C228" i="10"/>
  <c r="B228" i="10"/>
  <c r="A228" i="10"/>
  <c r="F227" i="10"/>
  <c r="E227" i="10"/>
  <c r="D227" i="10"/>
  <c r="C227" i="10"/>
  <c r="B227" i="10"/>
  <c r="A227" i="10"/>
  <c r="F226" i="10"/>
  <c r="E226" i="10"/>
  <c r="D226" i="10"/>
  <c r="C226" i="10"/>
  <c r="B226" i="10"/>
  <c r="A226" i="10"/>
  <c r="F225" i="10"/>
  <c r="E225" i="10"/>
  <c r="D225" i="10"/>
  <c r="C225" i="10"/>
  <c r="B225" i="10"/>
  <c r="A225" i="10"/>
  <c r="F224" i="10"/>
  <c r="E224" i="10"/>
  <c r="D224" i="10"/>
  <c r="C224" i="10"/>
  <c r="B224" i="10"/>
  <c r="A224" i="10"/>
  <c r="F223" i="10"/>
  <c r="E223" i="10"/>
  <c r="D223" i="10"/>
  <c r="C223" i="10"/>
  <c r="B223" i="10"/>
  <c r="A223" i="10"/>
  <c r="F222" i="10"/>
  <c r="E222" i="10"/>
  <c r="D222" i="10"/>
  <c r="C222" i="10"/>
  <c r="B222" i="10"/>
  <c r="A222" i="10"/>
  <c r="F221" i="10"/>
  <c r="E221" i="10"/>
  <c r="D221" i="10"/>
  <c r="C221" i="10"/>
  <c r="B221" i="10"/>
  <c r="A221" i="10"/>
  <c r="F220" i="10"/>
  <c r="E220" i="10"/>
  <c r="D220" i="10"/>
  <c r="C220" i="10"/>
  <c r="B220" i="10"/>
  <c r="A220" i="10"/>
  <c r="F219" i="10"/>
  <c r="E219" i="10"/>
  <c r="D219" i="10"/>
  <c r="C219" i="10"/>
  <c r="B219" i="10"/>
  <c r="A219" i="10"/>
  <c r="F218" i="10"/>
  <c r="E218" i="10"/>
  <c r="D218" i="10"/>
  <c r="C218" i="10"/>
  <c r="B218" i="10"/>
  <c r="A218" i="10"/>
  <c r="F217" i="10"/>
  <c r="E217" i="10"/>
  <c r="D217" i="10"/>
  <c r="C217" i="10"/>
  <c r="B217" i="10"/>
  <c r="A217" i="10"/>
  <c r="F216" i="10"/>
  <c r="E216" i="10"/>
  <c r="D216" i="10"/>
  <c r="C216" i="10"/>
  <c r="B216" i="10"/>
  <c r="A216" i="10"/>
  <c r="F215" i="10"/>
  <c r="E215" i="10"/>
  <c r="D215" i="10"/>
  <c r="C215" i="10"/>
  <c r="B215" i="10"/>
  <c r="A215" i="10"/>
  <c r="F214" i="10"/>
  <c r="E214" i="10"/>
  <c r="D214" i="10"/>
  <c r="C214" i="10"/>
  <c r="B214" i="10"/>
  <c r="A214" i="10"/>
  <c r="F213" i="10"/>
  <c r="E213" i="10"/>
  <c r="D213" i="10"/>
  <c r="C213" i="10"/>
  <c r="B213" i="10"/>
  <c r="A213" i="10"/>
  <c r="F212" i="10"/>
  <c r="E212" i="10"/>
  <c r="D212" i="10"/>
  <c r="C212" i="10"/>
  <c r="B212" i="10"/>
  <c r="A212" i="10"/>
  <c r="F211" i="10"/>
  <c r="E211" i="10"/>
  <c r="D211" i="10"/>
  <c r="C211" i="10"/>
  <c r="B211" i="10"/>
  <c r="A211" i="10"/>
  <c r="F210" i="10"/>
  <c r="E210" i="10"/>
  <c r="D210" i="10"/>
  <c r="C210" i="10"/>
  <c r="B210" i="10"/>
  <c r="A210" i="10"/>
  <c r="F209" i="10"/>
  <c r="E209" i="10"/>
  <c r="D209" i="10"/>
  <c r="C209" i="10"/>
  <c r="B209" i="10"/>
  <c r="A209" i="10"/>
  <c r="F208" i="10"/>
  <c r="E208" i="10"/>
  <c r="D208" i="10"/>
  <c r="C208" i="10"/>
  <c r="B208" i="10"/>
  <c r="A208" i="10"/>
  <c r="F207" i="10"/>
  <c r="E207" i="10"/>
  <c r="D207" i="10"/>
  <c r="C207" i="10"/>
  <c r="B207" i="10"/>
  <c r="A207" i="10"/>
  <c r="F206" i="10"/>
  <c r="E206" i="10"/>
  <c r="D206" i="10"/>
  <c r="C206" i="10"/>
  <c r="B206" i="10"/>
  <c r="A206" i="10"/>
  <c r="F205" i="10"/>
  <c r="E205" i="10"/>
  <c r="D205" i="10"/>
  <c r="C205" i="10"/>
  <c r="B205" i="10"/>
  <c r="A205" i="10"/>
  <c r="F204" i="10"/>
  <c r="E204" i="10"/>
  <c r="D204" i="10"/>
  <c r="C204" i="10"/>
  <c r="B204" i="10"/>
  <c r="A204" i="10"/>
  <c r="F203" i="10"/>
  <c r="E203" i="10"/>
  <c r="D203" i="10"/>
  <c r="C203" i="10"/>
  <c r="B203" i="10"/>
  <c r="A203" i="10"/>
  <c r="F202" i="10"/>
  <c r="E202" i="10"/>
  <c r="D202" i="10"/>
  <c r="C202" i="10"/>
  <c r="B202" i="10"/>
  <c r="A202" i="10"/>
  <c r="F201" i="10"/>
  <c r="E201" i="10"/>
  <c r="D201" i="10"/>
  <c r="C201" i="10"/>
  <c r="B201" i="10"/>
  <c r="A201" i="10"/>
  <c r="F200" i="10"/>
  <c r="E200" i="10"/>
  <c r="D200" i="10"/>
  <c r="C200" i="10"/>
  <c r="B200" i="10"/>
  <c r="A200" i="10"/>
  <c r="F199" i="10"/>
  <c r="E199" i="10"/>
  <c r="D199" i="10"/>
  <c r="C199" i="10"/>
  <c r="B199" i="10"/>
  <c r="A199" i="10"/>
  <c r="F198" i="10"/>
  <c r="E198" i="10"/>
  <c r="D198" i="10"/>
  <c r="C198" i="10"/>
  <c r="B198" i="10"/>
  <c r="A198" i="10"/>
  <c r="F197" i="10"/>
  <c r="E197" i="10"/>
  <c r="D197" i="10"/>
  <c r="C197" i="10"/>
  <c r="B197" i="10"/>
  <c r="A197" i="10"/>
  <c r="F196" i="10"/>
  <c r="E196" i="10"/>
  <c r="D196" i="10"/>
  <c r="C196" i="10"/>
  <c r="B196" i="10"/>
  <c r="A196" i="10"/>
  <c r="F195" i="10"/>
  <c r="E195" i="10"/>
  <c r="D195" i="10"/>
  <c r="C195" i="10"/>
  <c r="B195" i="10"/>
  <c r="A195" i="10"/>
  <c r="F194" i="10"/>
  <c r="E194" i="10"/>
  <c r="D194" i="10"/>
  <c r="C194" i="10"/>
  <c r="B194" i="10"/>
  <c r="A194" i="10"/>
  <c r="F193" i="10"/>
  <c r="E193" i="10"/>
  <c r="D193" i="10"/>
  <c r="C193" i="10"/>
  <c r="B193" i="10"/>
  <c r="A193" i="10"/>
  <c r="F192" i="10"/>
  <c r="E192" i="10"/>
  <c r="D192" i="10"/>
  <c r="C192" i="10"/>
  <c r="B192" i="10"/>
  <c r="A192" i="10"/>
  <c r="F191" i="10"/>
  <c r="E191" i="10"/>
  <c r="D191" i="10"/>
  <c r="C191" i="10"/>
  <c r="B191" i="10"/>
  <c r="A191" i="10"/>
  <c r="F190" i="10"/>
  <c r="E190" i="10"/>
  <c r="D190" i="10"/>
  <c r="C190" i="10"/>
  <c r="B190" i="10"/>
  <c r="A190" i="10"/>
  <c r="F189" i="10"/>
  <c r="E189" i="10"/>
  <c r="D189" i="10"/>
  <c r="C189" i="10"/>
  <c r="B189" i="10"/>
  <c r="A189" i="10"/>
  <c r="F188" i="10"/>
  <c r="E188" i="10"/>
  <c r="D188" i="10"/>
  <c r="C188" i="10"/>
  <c r="B188" i="10"/>
  <c r="A188" i="10"/>
  <c r="F187" i="10"/>
  <c r="E187" i="10"/>
  <c r="D187" i="10"/>
  <c r="C187" i="10"/>
  <c r="B187" i="10"/>
  <c r="A187" i="10"/>
  <c r="F186" i="10"/>
  <c r="E186" i="10"/>
  <c r="D186" i="10"/>
  <c r="C186" i="10"/>
  <c r="B186" i="10"/>
  <c r="A186" i="10"/>
  <c r="F185" i="10"/>
  <c r="E185" i="10"/>
  <c r="D185" i="10"/>
  <c r="C185" i="10"/>
  <c r="B185" i="10"/>
  <c r="A185" i="10"/>
  <c r="F184" i="10"/>
  <c r="E184" i="10"/>
  <c r="D184" i="10"/>
  <c r="C184" i="10"/>
  <c r="B184" i="10"/>
  <c r="A184" i="10"/>
  <c r="F183" i="10"/>
  <c r="E183" i="10"/>
  <c r="D183" i="10"/>
  <c r="C183" i="10"/>
  <c r="B183" i="10"/>
  <c r="A183" i="10"/>
  <c r="F182" i="10"/>
  <c r="E182" i="10"/>
  <c r="D182" i="10"/>
  <c r="C182" i="10"/>
  <c r="B182" i="10"/>
  <c r="A182" i="10"/>
  <c r="F181" i="10"/>
  <c r="E181" i="10"/>
  <c r="D181" i="10"/>
  <c r="C181" i="10"/>
  <c r="B181" i="10"/>
  <c r="A181" i="10"/>
  <c r="F180" i="10"/>
  <c r="E180" i="10"/>
  <c r="D180" i="10"/>
  <c r="C180" i="10"/>
  <c r="B180" i="10"/>
  <c r="A180" i="10"/>
  <c r="F179" i="10"/>
  <c r="E179" i="10"/>
  <c r="D179" i="10"/>
  <c r="C179" i="10"/>
  <c r="B179" i="10"/>
  <c r="A179" i="10"/>
  <c r="F178" i="10"/>
  <c r="E178" i="10"/>
  <c r="D178" i="10"/>
  <c r="C178" i="10"/>
  <c r="B178" i="10"/>
  <c r="A178" i="10"/>
  <c r="F177" i="10"/>
  <c r="E177" i="10"/>
  <c r="D177" i="10"/>
  <c r="C177" i="10"/>
  <c r="B177" i="10"/>
  <c r="A177" i="10"/>
  <c r="F176" i="10"/>
  <c r="E176" i="10"/>
  <c r="D176" i="10"/>
  <c r="C176" i="10"/>
  <c r="B176" i="10"/>
  <c r="A176" i="10"/>
  <c r="F175" i="10"/>
  <c r="E175" i="10"/>
  <c r="D175" i="10"/>
  <c r="C175" i="10"/>
  <c r="B175" i="10"/>
  <c r="A175" i="10"/>
  <c r="F174" i="10"/>
  <c r="E174" i="10"/>
  <c r="D174" i="10"/>
  <c r="C174" i="10"/>
  <c r="B174" i="10"/>
  <c r="A174" i="10"/>
  <c r="F173" i="10"/>
  <c r="E173" i="10"/>
  <c r="D173" i="10"/>
  <c r="C173" i="10"/>
  <c r="B173" i="10"/>
  <c r="A173" i="10"/>
  <c r="F172" i="10"/>
  <c r="E172" i="10"/>
  <c r="D172" i="10"/>
  <c r="C172" i="10"/>
  <c r="B172" i="10"/>
  <c r="A172" i="10"/>
  <c r="F171" i="10"/>
  <c r="E171" i="10"/>
  <c r="D171" i="10"/>
  <c r="C171" i="10"/>
  <c r="B171" i="10"/>
  <c r="A171" i="10"/>
  <c r="F170" i="10"/>
  <c r="E170" i="10"/>
  <c r="D170" i="10"/>
  <c r="C170" i="10"/>
  <c r="B170" i="10"/>
  <c r="A170" i="10"/>
  <c r="F169" i="10"/>
  <c r="E169" i="10"/>
  <c r="D169" i="10"/>
  <c r="C169" i="10"/>
  <c r="B169" i="10"/>
  <c r="A169" i="10"/>
  <c r="F168" i="10"/>
  <c r="E168" i="10"/>
  <c r="D168" i="10"/>
  <c r="C168" i="10"/>
  <c r="B168" i="10"/>
  <c r="A168" i="10"/>
  <c r="F167" i="10"/>
  <c r="E167" i="10"/>
  <c r="D167" i="10"/>
  <c r="C167" i="10"/>
  <c r="B167" i="10"/>
  <c r="A167" i="10"/>
  <c r="F166" i="10"/>
  <c r="E166" i="10"/>
  <c r="D166" i="10"/>
  <c r="C166" i="10"/>
  <c r="B166" i="10"/>
  <c r="A166" i="10"/>
  <c r="F165" i="10"/>
  <c r="E165" i="10"/>
  <c r="D165" i="10"/>
  <c r="C165" i="10"/>
  <c r="B165" i="10"/>
  <c r="A165" i="10"/>
  <c r="F164" i="10"/>
  <c r="E164" i="10"/>
  <c r="D164" i="10"/>
  <c r="C164" i="10"/>
  <c r="B164" i="10"/>
  <c r="A164" i="10"/>
  <c r="F163" i="10"/>
  <c r="E163" i="10"/>
  <c r="D163" i="10"/>
  <c r="C163" i="10"/>
  <c r="B163" i="10"/>
  <c r="A163" i="10"/>
  <c r="F162" i="10"/>
  <c r="E162" i="10"/>
  <c r="D162" i="10"/>
  <c r="C162" i="10"/>
  <c r="B162" i="10"/>
  <c r="A162" i="10"/>
  <c r="F161" i="10"/>
  <c r="E161" i="10"/>
  <c r="D161" i="10"/>
  <c r="C161" i="10"/>
  <c r="B161" i="10"/>
  <c r="A161" i="10"/>
  <c r="F160" i="10"/>
  <c r="E160" i="10"/>
  <c r="D160" i="10"/>
  <c r="C160" i="10"/>
  <c r="B160" i="10"/>
  <c r="A160" i="10"/>
  <c r="F159" i="10"/>
  <c r="E159" i="10"/>
  <c r="D159" i="10"/>
  <c r="C159" i="10"/>
  <c r="B159" i="10"/>
  <c r="A159" i="10"/>
  <c r="F158" i="10"/>
  <c r="E158" i="10"/>
  <c r="D158" i="10"/>
  <c r="C158" i="10"/>
  <c r="B158" i="10"/>
  <c r="A158" i="10"/>
  <c r="F157" i="10"/>
  <c r="E157" i="10"/>
  <c r="D157" i="10"/>
  <c r="C157" i="10"/>
  <c r="B157" i="10"/>
  <c r="A157" i="10"/>
  <c r="F156" i="10"/>
  <c r="E156" i="10"/>
  <c r="D156" i="10"/>
  <c r="C156" i="10"/>
  <c r="B156" i="10"/>
  <c r="A156" i="10"/>
  <c r="F155" i="10"/>
  <c r="E155" i="10"/>
  <c r="D155" i="10"/>
  <c r="C155" i="10"/>
  <c r="B155" i="10"/>
  <c r="A155" i="10"/>
  <c r="F154" i="10"/>
  <c r="E154" i="10"/>
  <c r="D154" i="10"/>
  <c r="C154" i="10"/>
  <c r="B154" i="10"/>
  <c r="A154" i="10"/>
  <c r="F153" i="10"/>
  <c r="E153" i="10"/>
  <c r="D153" i="10"/>
  <c r="C153" i="10"/>
  <c r="B153" i="10"/>
  <c r="A153" i="10"/>
  <c r="F152" i="10"/>
  <c r="E152" i="10"/>
  <c r="D152" i="10"/>
  <c r="C152" i="10"/>
  <c r="B152" i="10"/>
  <c r="A152" i="10"/>
  <c r="F151" i="10"/>
  <c r="E151" i="10"/>
  <c r="D151" i="10"/>
  <c r="C151" i="10"/>
  <c r="B151" i="10"/>
  <c r="A151" i="10"/>
  <c r="F150" i="10"/>
  <c r="E150" i="10"/>
  <c r="D150" i="10"/>
  <c r="C150" i="10"/>
  <c r="B150" i="10"/>
  <c r="A150" i="10"/>
  <c r="F149" i="10"/>
  <c r="E149" i="10"/>
  <c r="D149" i="10"/>
  <c r="C149" i="10"/>
  <c r="B149" i="10"/>
  <c r="A149" i="10"/>
  <c r="F148" i="10"/>
  <c r="E148" i="10"/>
  <c r="D148" i="10"/>
  <c r="C148" i="10"/>
  <c r="B148" i="10"/>
  <c r="A148" i="10"/>
  <c r="F147" i="10"/>
  <c r="E147" i="10"/>
  <c r="D147" i="10"/>
  <c r="C147" i="10"/>
  <c r="B147" i="10"/>
  <c r="A147" i="10"/>
  <c r="F146" i="10"/>
  <c r="E146" i="10"/>
  <c r="D146" i="10"/>
  <c r="C146" i="10"/>
  <c r="B146" i="10"/>
  <c r="A146" i="10"/>
  <c r="F145" i="10"/>
  <c r="E145" i="10"/>
  <c r="D145" i="10"/>
  <c r="C145" i="10"/>
  <c r="B145" i="10"/>
  <c r="A145" i="10"/>
  <c r="F144" i="10"/>
  <c r="E144" i="10"/>
  <c r="D144" i="10"/>
  <c r="C144" i="10"/>
  <c r="B144" i="10"/>
  <c r="A144" i="10"/>
  <c r="F143" i="10"/>
  <c r="E143" i="10"/>
  <c r="D143" i="10"/>
  <c r="C143" i="10"/>
  <c r="B143" i="10"/>
  <c r="A143" i="10"/>
  <c r="F142" i="10"/>
  <c r="E142" i="10"/>
  <c r="D142" i="10"/>
  <c r="C142" i="10"/>
  <c r="B142" i="10"/>
  <c r="A142" i="10"/>
  <c r="F141" i="10"/>
  <c r="E141" i="10"/>
  <c r="D141" i="10"/>
  <c r="C141" i="10"/>
  <c r="B141" i="10"/>
  <c r="A141" i="10"/>
  <c r="F140" i="10"/>
  <c r="E140" i="10"/>
  <c r="D140" i="10"/>
  <c r="C140" i="10"/>
  <c r="B140" i="10"/>
  <c r="A140" i="10"/>
  <c r="F139" i="10"/>
  <c r="E139" i="10"/>
  <c r="D139" i="10"/>
  <c r="C139" i="10"/>
  <c r="B139" i="10"/>
  <c r="A139" i="10"/>
  <c r="F138" i="10"/>
  <c r="E138" i="10"/>
  <c r="D138" i="10"/>
  <c r="C138" i="10"/>
  <c r="B138" i="10"/>
  <c r="A138" i="10"/>
  <c r="F137" i="10"/>
  <c r="E137" i="10"/>
  <c r="D137" i="10"/>
  <c r="C137" i="10"/>
  <c r="B137" i="10"/>
  <c r="A137" i="10"/>
  <c r="F136" i="10"/>
  <c r="E136" i="10"/>
  <c r="D136" i="10"/>
  <c r="C136" i="10"/>
  <c r="B136" i="10"/>
  <c r="A136" i="10"/>
  <c r="F135" i="10"/>
  <c r="E135" i="10"/>
  <c r="D135" i="10"/>
  <c r="C135" i="10"/>
  <c r="B135" i="10"/>
  <c r="A135" i="10"/>
  <c r="F134" i="10"/>
  <c r="E134" i="10"/>
  <c r="D134" i="10"/>
  <c r="C134" i="10"/>
  <c r="B134" i="10"/>
  <c r="A134" i="10"/>
  <c r="F133" i="10"/>
  <c r="E133" i="10"/>
  <c r="D133" i="10"/>
  <c r="C133" i="10"/>
  <c r="B133" i="10"/>
  <c r="A133" i="10"/>
  <c r="F132" i="10"/>
  <c r="E132" i="10"/>
  <c r="D132" i="10"/>
  <c r="C132" i="10"/>
  <c r="B132" i="10"/>
  <c r="A132" i="10"/>
  <c r="F131" i="10"/>
  <c r="E131" i="10"/>
  <c r="D131" i="10"/>
  <c r="C131" i="10"/>
  <c r="B131" i="10"/>
  <c r="A131" i="10"/>
  <c r="F130" i="10"/>
  <c r="E130" i="10"/>
  <c r="D130" i="10"/>
  <c r="C130" i="10"/>
  <c r="B130" i="10"/>
  <c r="A130" i="10"/>
  <c r="F129" i="10"/>
  <c r="E129" i="10"/>
  <c r="D129" i="10"/>
  <c r="C129" i="10"/>
  <c r="B129" i="10"/>
  <c r="A129" i="10"/>
  <c r="F128" i="10"/>
  <c r="E128" i="10"/>
  <c r="D128" i="10"/>
  <c r="C128" i="10"/>
  <c r="B128" i="10"/>
  <c r="A128" i="10"/>
  <c r="F127" i="10"/>
  <c r="E127" i="10"/>
  <c r="D127" i="10"/>
  <c r="C127" i="10"/>
  <c r="B127" i="10"/>
  <c r="A127" i="10"/>
  <c r="F126" i="10"/>
  <c r="E126" i="10"/>
  <c r="D126" i="10"/>
  <c r="C126" i="10"/>
  <c r="B126" i="10"/>
  <c r="A126" i="10"/>
  <c r="F125" i="10"/>
  <c r="E125" i="10"/>
  <c r="D125" i="10"/>
  <c r="C125" i="10"/>
  <c r="B125" i="10"/>
  <c r="A125" i="10"/>
  <c r="F124" i="10"/>
  <c r="E124" i="10"/>
  <c r="D124" i="10"/>
  <c r="C124" i="10"/>
  <c r="B124" i="10"/>
  <c r="A124" i="10"/>
  <c r="F123" i="10"/>
  <c r="E123" i="10"/>
  <c r="D123" i="10"/>
  <c r="C123" i="10"/>
  <c r="B123" i="10"/>
  <c r="A123" i="10"/>
  <c r="F122" i="10"/>
  <c r="E122" i="10"/>
  <c r="D122" i="10"/>
  <c r="C122" i="10"/>
  <c r="B122" i="10"/>
  <c r="A122" i="10"/>
  <c r="F121" i="10"/>
  <c r="E121" i="10"/>
  <c r="D121" i="10"/>
  <c r="C121" i="10"/>
  <c r="B121" i="10"/>
  <c r="A121" i="10"/>
  <c r="F120" i="10"/>
  <c r="E120" i="10"/>
  <c r="D120" i="10"/>
  <c r="C120" i="10"/>
  <c r="B120" i="10"/>
  <c r="A120" i="10"/>
  <c r="F119" i="10"/>
  <c r="E119" i="10"/>
  <c r="D119" i="10"/>
  <c r="C119" i="10"/>
  <c r="B119" i="10"/>
  <c r="A119" i="10"/>
  <c r="F118" i="10"/>
  <c r="E118" i="10"/>
  <c r="D118" i="10"/>
  <c r="C118" i="10"/>
  <c r="B118" i="10"/>
  <c r="A118" i="10"/>
  <c r="F117" i="10"/>
  <c r="E117" i="10"/>
  <c r="D117" i="10"/>
  <c r="C117" i="10"/>
  <c r="B117" i="10"/>
  <c r="A117" i="10"/>
  <c r="F116" i="10"/>
  <c r="E116" i="10"/>
  <c r="D116" i="10"/>
  <c r="C116" i="10"/>
  <c r="B116" i="10"/>
  <c r="A116" i="10"/>
  <c r="F115" i="10"/>
  <c r="E115" i="10"/>
  <c r="D115" i="10"/>
  <c r="C115" i="10"/>
  <c r="B115" i="10"/>
  <c r="A115" i="10"/>
  <c r="F114" i="10"/>
  <c r="E114" i="10"/>
  <c r="D114" i="10"/>
  <c r="C114" i="10"/>
  <c r="B114" i="10"/>
  <c r="A114" i="10"/>
  <c r="F113" i="10"/>
  <c r="E113" i="10"/>
  <c r="D113" i="10"/>
  <c r="C113" i="10"/>
  <c r="B113" i="10"/>
  <c r="A113" i="10"/>
  <c r="F112" i="10"/>
  <c r="E112" i="10"/>
  <c r="D112" i="10"/>
  <c r="C112" i="10"/>
  <c r="B112" i="10"/>
  <c r="A112" i="10"/>
  <c r="F111" i="10"/>
  <c r="E111" i="10"/>
  <c r="D111" i="10"/>
  <c r="C111" i="10"/>
  <c r="B111" i="10"/>
  <c r="A111" i="10"/>
  <c r="F110" i="10"/>
  <c r="E110" i="10"/>
  <c r="D110" i="10"/>
  <c r="C110" i="10"/>
  <c r="B110" i="10"/>
  <c r="A110" i="10"/>
  <c r="F109" i="10"/>
  <c r="E109" i="10"/>
  <c r="D109" i="10"/>
  <c r="C109" i="10"/>
  <c r="B109" i="10"/>
  <c r="A109" i="10"/>
  <c r="F108" i="10"/>
  <c r="E108" i="10"/>
  <c r="D108" i="10"/>
  <c r="C108" i="10"/>
  <c r="B108" i="10"/>
  <c r="A108" i="10"/>
  <c r="F107" i="10"/>
  <c r="E107" i="10"/>
  <c r="D107" i="10"/>
  <c r="C107" i="10"/>
  <c r="B107" i="10"/>
  <c r="A107" i="10"/>
  <c r="F106" i="10"/>
  <c r="E106" i="10"/>
  <c r="D106" i="10"/>
  <c r="C106" i="10"/>
  <c r="B106" i="10"/>
  <c r="A106" i="10"/>
  <c r="F105" i="10"/>
  <c r="E105" i="10"/>
  <c r="D105" i="10"/>
  <c r="C105" i="10"/>
  <c r="B105" i="10"/>
  <c r="A105" i="10"/>
  <c r="F104" i="10"/>
  <c r="E104" i="10"/>
  <c r="D104" i="10"/>
  <c r="C104" i="10"/>
  <c r="B104" i="10"/>
  <c r="A104" i="10"/>
  <c r="F103" i="10"/>
  <c r="E103" i="10"/>
  <c r="D103" i="10"/>
  <c r="C103" i="10"/>
  <c r="B103" i="10"/>
  <c r="A103" i="10"/>
  <c r="F102" i="10"/>
  <c r="E102" i="10"/>
  <c r="D102" i="10"/>
  <c r="C102" i="10"/>
  <c r="B102" i="10"/>
  <c r="A102" i="10"/>
  <c r="F101" i="10"/>
  <c r="E101" i="10"/>
  <c r="D101" i="10"/>
  <c r="C101" i="10"/>
  <c r="B101" i="10"/>
  <c r="A101" i="10"/>
  <c r="F100" i="10"/>
  <c r="E100" i="10"/>
  <c r="D100" i="10"/>
  <c r="C100" i="10"/>
  <c r="B100" i="10"/>
  <c r="A100" i="10"/>
  <c r="F99" i="10"/>
  <c r="E99" i="10"/>
  <c r="D99" i="10"/>
  <c r="C99" i="10"/>
  <c r="B99" i="10"/>
  <c r="A99" i="10"/>
  <c r="F98" i="10"/>
  <c r="E98" i="10"/>
  <c r="D98" i="10"/>
  <c r="C98" i="10"/>
  <c r="B98" i="10"/>
  <c r="A98" i="10"/>
  <c r="F97" i="10"/>
  <c r="E97" i="10"/>
  <c r="D97" i="10"/>
  <c r="C97" i="10"/>
  <c r="B97" i="10"/>
  <c r="A97" i="10"/>
  <c r="F96" i="10"/>
  <c r="E96" i="10"/>
  <c r="D96" i="10"/>
  <c r="C96" i="10"/>
  <c r="B96" i="10"/>
  <c r="A96" i="10"/>
  <c r="F95" i="10"/>
  <c r="E95" i="10"/>
  <c r="D95" i="10"/>
  <c r="C95" i="10"/>
  <c r="B95" i="10"/>
  <c r="A95" i="10"/>
  <c r="F94" i="10"/>
  <c r="E94" i="10"/>
  <c r="D94" i="10"/>
  <c r="C94" i="10"/>
  <c r="B94" i="10"/>
  <c r="A94" i="10"/>
  <c r="F93" i="10"/>
  <c r="E93" i="10"/>
  <c r="D93" i="10"/>
  <c r="C93" i="10"/>
  <c r="B93" i="10"/>
  <c r="A93" i="10"/>
  <c r="F92" i="10"/>
  <c r="E92" i="10"/>
  <c r="D92" i="10"/>
  <c r="C92" i="10"/>
  <c r="B92" i="10"/>
  <c r="A92" i="10"/>
  <c r="F91" i="10"/>
  <c r="E91" i="10"/>
  <c r="D91" i="10"/>
  <c r="C91" i="10"/>
  <c r="B91" i="10"/>
  <c r="A91" i="10"/>
  <c r="F90" i="10"/>
  <c r="E90" i="10"/>
  <c r="D90" i="10"/>
  <c r="C90" i="10"/>
  <c r="B90" i="10"/>
  <c r="A90" i="10"/>
  <c r="F89" i="10"/>
  <c r="E89" i="10"/>
  <c r="D89" i="10"/>
  <c r="C89" i="10"/>
  <c r="B89" i="10"/>
  <c r="A89" i="10"/>
  <c r="F88" i="10"/>
  <c r="E88" i="10"/>
  <c r="D88" i="10"/>
  <c r="C88" i="10"/>
  <c r="B88" i="10"/>
  <c r="A88" i="10"/>
  <c r="F87" i="10"/>
  <c r="E87" i="10"/>
  <c r="D87" i="10"/>
  <c r="C87" i="10"/>
  <c r="B87" i="10"/>
  <c r="A87" i="10"/>
  <c r="F86" i="10"/>
  <c r="E86" i="10"/>
  <c r="D86" i="10"/>
  <c r="C86" i="10"/>
  <c r="B86" i="10"/>
  <c r="A86" i="10"/>
  <c r="F85" i="10"/>
  <c r="E85" i="10"/>
  <c r="D85" i="10"/>
  <c r="C85" i="10"/>
  <c r="B85" i="10"/>
  <c r="A85" i="10"/>
  <c r="F84" i="10"/>
  <c r="E84" i="10"/>
  <c r="D84" i="10"/>
  <c r="C84" i="10"/>
  <c r="B84" i="10"/>
  <c r="A84" i="10"/>
  <c r="F83" i="10"/>
  <c r="E83" i="10"/>
  <c r="D83" i="10"/>
  <c r="C83" i="10"/>
  <c r="B83" i="10"/>
  <c r="A83" i="10"/>
  <c r="F82" i="10"/>
  <c r="E82" i="10"/>
  <c r="D82" i="10"/>
  <c r="C82" i="10"/>
  <c r="B82" i="10"/>
  <c r="A82" i="10"/>
  <c r="F81" i="10"/>
  <c r="E81" i="10"/>
  <c r="D81" i="10"/>
  <c r="C81" i="10"/>
  <c r="B81" i="10"/>
  <c r="A81" i="10"/>
  <c r="F80" i="10"/>
  <c r="E80" i="10"/>
  <c r="D80" i="10"/>
  <c r="C80" i="10"/>
  <c r="B80" i="10"/>
  <c r="A80" i="10"/>
  <c r="F79" i="10"/>
  <c r="E79" i="10"/>
  <c r="D79" i="10"/>
  <c r="C79" i="10"/>
  <c r="B79" i="10"/>
  <c r="A79" i="10"/>
  <c r="F78" i="10"/>
  <c r="E78" i="10"/>
  <c r="D78" i="10"/>
  <c r="C78" i="10"/>
  <c r="B78" i="10"/>
  <c r="A78" i="10"/>
  <c r="F77" i="10"/>
  <c r="E77" i="10"/>
  <c r="D77" i="10"/>
  <c r="C77" i="10"/>
  <c r="B77" i="10"/>
  <c r="A77" i="10"/>
  <c r="F76" i="10"/>
  <c r="E76" i="10"/>
  <c r="D76" i="10"/>
  <c r="C76" i="10"/>
  <c r="B76" i="10"/>
  <c r="A76" i="10"/>
  <c r="F75" i="10"/>
  <c r="E75" i="10"/>
  <c r="D75" i="10"/>
  <c r="C75" i="10"/>
  <c r="B75" i="10"/>
  <c r="A75" i="10"/>
  <c r="F74" i="10"/>
  <c r="E74" i="10"/>
  <c r="D74" i="10"/>
  <c r="C74" i="10"/>
  <c r="B74" i="10"/>
  <c r="A74" i="10"/>
  <c r="F73" i="10"/>
  <c r="E73" i="10"/>
  <c r="D73" i="10"/>
  <c r="C73" i="10"/>
  <c r="B73" i="10"/>
  <c r="A73" i="10"/>
  <c r="F72" i="10"/>
  <c r="E72" i="10"/>
  <c r="D72" i="10"/>
  <c r="C72" i="10"/>
  <c r="B72" i="10"/>
  <c r="A72" i="10"/>
  <c r="F71" i="10"/>
  <c r="E71" i="10"/>
  <c r="D71" i="10"/>
  <c r="C71" i="10"/>
  <c r="B71" i="10"/>
  <c r="A71" i="10"/>
  <c r="F70" i="10"/>
  <c r="E70" i="10"/>
  <c r="D70" i="10"/>
  <c r="C70" i="10"/>
  <c r="B70" i="10"/>
  <c r="A70" i="10"/>
  <c r="F69" i="10"/>
  <c r="E69" i="10"/>
  <c r="D69" i="10"/>
  <c r="C69" i="10"/>
  <c r="B69" i="10"/>
  <c r="A69" i="10"/>
  <c r="F68" i="10"/>
  <c r="E68" i="10"/>
  <c r="D68" i="10"/>
  <c r="C68" i="10"/>
  <c r="B68" i="10"/>
  <c r="A68" i="10"/>
  <c r="F67" i="10"/>
  <c r="E67" i="10"/>
  <c r="D67" i="10"/>
  <c r="C67" i="10"/>
  <c r="B67" i="10"/>
  <c r="A67" i="10"/>
  <c r="F66" i="10"/>
  <c r="E66" i="10"/>
  <c r="D66" i="10"/>
  <c r="C66" i="10"/>
  <c r="B66" i="10"/>
  <c r="A66" i="10"/>
  <c r="F65" i="10"/>
  <c r="E65" i="10"/>
  <c r="D65" i="10"/>
  <c r="C65" i="10"/>
  <c r="B65" i="10"/>
  <c r="A65" i="10"/>
  <c r="F64" i="10"/>
  <c r="E64" i="10"/>
  <c r="D64" i="10"/>
  <c r="C64" i="10"/>
  <c r="B64" i="10"/>
  <c r="A64" i="10"/>
  <c r="F63" i="10"/>
  <c r="E63" i="10"/>
  <c r="D63" i="10"/>
  <c r="C63" i="10"/>
  <c r="B63" i="10"/>
  <c r="A63" i="10"/>
  <c r="F62" i="10"/>
  <c r="E62" i="10"/>
  <c r="D62" i="10"/>
  <c r="C62" i="10"/>
  <c r="B62" i="10"/>
  <c r="A62" i="10"/>
  <c r="F61" i="10"/>
  <c r="E61" i="10"/>
  <c r="D61" i="10"/>
  <c r="C61" i="10"/>
  <c r="B61" i="10"/>
  <c r="A61" i="10"/>
  <c r="F60" i="10"/>
  <c r="E60" i="10"/>
  <c r="D60" i="10"/>
  <c r="C60" i="10"/>
  <c r="B60" i="10"/>
  <c r="A60" i="10"/>
  <c r="F59" i="10"/>
  <c r="E59" i="10"/>
  <c r="D59" i="10"/>
  <c r="C59" i="10"/>
  <c r="B59" i="10"/>
  <c r="A59" i="10"/>
  <c r="F58" i="10"/>
  <c r="E58" i="10"/>
  <c r="D58" i="10"/>
  <c r="C58" i="10"/>
  <c r="B58" i="10"/>
  <c r="A58" i="10"/>
  <c r="F57" i="10"/>
  <c r="E57" i="10"/>
  <c r="D57" i="10"/>
  <c r="C57" i="10"/>
  <c r="B57" i="10"/>
  <c r="A57" i="10"/>
  <c r="F56" i="10"/>
  <c r="E56" i="10"/>
  <c r="D56" i="10"/>
  <c r="C56" i="10"/>
  <c r="B56" i="10"/>
  <c r="A56" i="10"/>
  <c r="F55" i="10"/>
  <c r="E55" i="10"/>
  <c r="D55" i="10"/>
  <c r="C55" i="10"/>
  <c r="B55" i="10"/>
  <c r="A55" i="10"/>
  <c r="F54" i="10"/>
  <c r="E54" i="10"/>
  <c r="D54" i="10"/>
  <c r="C54" i="10"/>
  <c r="B54" i="10"/>
  <c r="A54" i="10"/>
  <c r="F53" i="10"/>
  <c r="E53" i="10"/>
  <c r="D53" i="10"/>
  <c r="C53" i="10"/>
  <c r="B53" i="10"/>
  <c r="A53" i="10"/>
  <c r="F52" i="10"/>
  <c r="E52" i="10"/>
  <c r="D52" i="10"/>
  <c r="C52" i="10"/>
  <c r="B52" i="10"/>
  <c r="A52" i="10"/>
  <c r="F51" i="10"/>
  <c r="E51" i="10"/>
  <c r="D51" i="10"/>
  <c r="C51" i="10"/>
  <c r="B51" i="10"/>
  <c r="A51" i="10"/>
  <c r="F50" i="10"/>
  <c r="E50" i="10"/>
  <c r="D50" i="10"/>
  <c r="C50" i="10"/>
  <c r="B50" i="10"/>
  <c r="A50" i="10"/>
  <c r="F49" i="10"/>
  <c r="E49" i="10"/>
  <c r="D49" i="10"/>
  <c r="C49" i="10"/>
  <c r="B49" i="10"/>
  <c r="A49" i="10"/>
  <c r="F48" i="10"/>
  <c r="E48" i="10"/>
  <c r="D48" i="10"/>
  <c r="C48" i="10"/>
  <c r="B48" i="10"/>
  <c r="A48" i="10"/>
  <c r="F47" i="10"/>
  <c r="E47" i="10"/>
  <c r="D47" i="10"/>
  <c r="C47" i="10"/>
  <c r="B47" i="10"/>
  <c r="A47" i="10"/>
  <c r="F46" i="10"/>
  <c r="E46" i="10"/>
  <c r="D46" i="10"/>
  <c r="C46" i="10"/>
  <c r="B46" i="10"/>
  <c r="A46" i="10"/>
  <c r="F45" i="10"/>
  <c r="E45" i="10"/>
  <c r="D45" i="10"/>
  <c r="C45" i="10"/>
  <c r="B45" i="10"/>
  <c r="A45" i="10"/>
  <c r="F44" i="10"/>
  <c r="E44" i="10"/>
  <c r="D44" i="10"/>
  <c r="C44" i="10"/>
  <c r="B44" i="10"/>
  <c r="A44" i="10"/>
  <c r="F43" i="10"/>
  <c r="E43" i="10"/>
  <c r="D43" i="10"/>
  <c r="C43" i="10"/>
  <c r="B43" i="10"/>
  <c r="A43" i="10"/>
  <c r="F42" i="10"/>
  <c r="E42" i="10"/>
  <c r="D42" i="10"/>
  <c r="C42" i="10"/>
  <c r="B42" i="10"/>
  <c r="A42" i="10"/>
  <c r="F41" i="10"/>
  <c r="E41" i="10"/>
  <c r="D41" i="10"/>
  <c r="C41" i="10"/>
  <c r="B41" i="10"/>
  <c r="A41" i="10"/>
  <c r="F40" i="10"/>
  <c r="E40" i="10"/>
  <c r="D40" i="10"/>
  <c r="C40" i="10"/>
  <c r="B40" i="10"/>
  <c r="A40" i="10"/>
  <c r="F39" i="10"/>
  <c r="E39" i="10"/>
  <c r="D39" i="10"/>
  <c r="C39" i="10"/>
  <c r="B39" i="10"/>
  <c r="A39" i="10"/>
  <c r="F38" i="10"/>
  <c r="E38" i="10"/>
  <c r="D38" i="10"/>
  <c r="C38" i="10"/>
  <c r="B38" i="10"/>
  <c r="A38" i="10"/>
  <c r="F37" i="10"/>
  <c r="E37" i="10"/>
  <c r="D37" i="10"/>
  <c r="C37" i="10"/>
  <c r="B37" i="10"/>
  <c r="A37" i="10"/>
  <c r="F36" i="10"/>
  <c r="E36" i="10"/>
  <c r="D36" i="10"/>
  <c r="C36" i="10"/>
  <c r="B36" i="10"/>
  <c r="A36" i="10"/>
  <c r="F35" i="10"/>
  <c r="E35" i="10"/>
  <c r="D35" i="10"/>
  <c r="C35" i="10"/>
  <c r="B35" i="10"/>
  <c r="A35" i="10"/>
  <c r="F34" i="10"/>
  <c r="E34" i="10"/>
  <c r="D34" i="10"/>
  <c r="C34" i="10"/>
  <c r="B34" i="10"/>
  <c r="A34" i="10"/>
  <c r="F33" i="10"/>
  <c r="E33" i="10"/>
  <c r="D33" i="10"/>
  <c r="C33" i="10"/>
  <c r="B33" i="10"/>
  <c r="A33" i="10"/>
  <c r="F32" i="10"/>
  <c r="E32" i="10"/>
  <c r="D32" i="10"/>
  <c r="C32" i="10"/>
  <c r="B32" i="10"/>
  <c r="A32" i="10"/>
  <c r="F31" i="10"/>
  <c r="E31" i="10"/>
  <c r="D31" i="10"/>
  <c r="C31" i="10"/>
  <c r="B31" i="10"/>
  <c r="A31" i="10"/>
  <c r="F30" i="10"/>
  <c r="E30" i="10"/>
  <c r="D30" i="10"/>
  <c r="C30" i="10"/>
  <c r="B30" i="10"/>
  <c r="A30" i="10"/>
  <c r="F29" i="10"/>
  <c r="E29" i="10"/>
  <c r="D29" i="10"/>
  <c r="C29" i="10"/>
  <c r="B29" i="10"/>
  <c r="A29" i="10"/>
  <c r="F28" i="10"/>
  <c r="E28" i="10"/>
  <c r="D28" i="10"/>
  <c r="C28" i="10"/>
  <c r="B28" i="10"/>
  <c r="A28" i="10"/>
  <c r="F27" i="10"/>
  <c r="E27" i="10"/>
  <c r="D27" i="10"/>
  <c r="C27" i="10"/>
  <c r="B27" i="10"/>
  <c r="A27" i="10"/>
  <c r="F26" i="10"/>
  <c r="E26" i="10"/>
  <c r="D26" i="10"/>
  <c r="C26" i="10"/>
  <c r="B26" i="10"/>
  <c r="A26" i="10"/>
  <c r="F25" i="10"/>
  <c r="E25" i="10"/>
  <c r="D25" i="10"/>
  <c r="C25" i="10"/>
  <c r="B25" i="10"/>
  <c r="A25" i="10"/>
  <c r="F24" i="10"/>
  <c r="E24" i="10"/>
  <c r="D24" i="10"/>
  <c r="C24" i="10"/>
  <c r="B24" i="10"/>
  <c r="A24" i="10"/>
  <c r="F23" i="10"/>
  <c r="E23" i="10"/>
  <c r="D23" i="10"/>
  <c r="C23" i="10"/>
  <c r="B23" i="10"/>
  <c r="A23" i="10"/>
  <c r="F22" i="10"/>
  <c r="E22" i="10"/>
  <c r="D22" i="10"/>
  <c r="C22" i="10"/>
  <c r="B22" i="10"/>
  <c r="A22" i="10"/>
  <c r="F21" i="10"/>
  <c r="E21" i="10"/>
  <c r="D21" i="10"/>
  <c r="C21" i="10"/>
  <c r="B21" i="10"/>
  <c r="A21" i="10"/>
  <c r="F20" i="10"/>
  <c r="E20" i="10"/>
  <c r="D20" i="10"/>
  <c r="C20" i="10"/>
  <c r="B20" i="10"/>
  <c r="A20" i="10"/>
  <c r="F19" i="10"/>
  <c r="E19" i="10"/>
  <c r="D19" i="10"/>
  <c r="C19" i="10"/>
  <c r="B19" i="10"/>
  <c r="A19" i="10"/>
  <c r="F18" i="10"/>
  <c r="E18" i="10"/>
  <c r="D18" i="10"/>
  <c r="C18" i="10"/>
  <c r="B18" i="10"/>
  <c r="A18" i="10"/>
  <c r="F17" i="10"/>
  <c r="E17" i="10"/>
  <c r="D17" i="10"/>
  <c r="C17" i="10"/>
  <c r="B17" i="10"/>
  <c r="A17" i="10"/>
  <c r="F16" i="10"/>
  <c r="E16" i="10"/>
  <c r="D16" i="10"/>
  <c r="C16" i="10"/>
  <c r="B16" i="10"/>
  <c r="A16" i="10"/>
  <c r="F15" i="10"/>
  <c r="E15" i="10"/>
  <c r="D15" i="10"/>
  <c r="C15" i="10"/>
  <c r="B15" i="10"/>
  <c r="A15" i="10"/>
  <c r="F14" i="10"/>
  <c r="E14" i="10"/>
  <c r="D14" i="10"/>
  <c r="C14" i="10"/>
  <c r="B14" i="10"/>
  <c r="A14" i="10"/>
  <c r="F13" i="10"/>
  <c r="E13" i="10"/>
  <c r="D13" i="10"/>
  <c r="C13" i="10"/>
  <c r="B13" i="10"/>
  <c r="A13" i="10"/>
  <c r="F12" i="10"/>
  <c r="E12" i="10"/>
  <c r="D12" i="10"/>
  <c r="C12" i="10"/>
  <c r="B12" i="10"/>
  <c r="A12" i="10"/>
  <c r="F11" i="10"/>
  <c r="E11" i="10"/>
  <c r="D11" i="10"/>
  <c r="C11" i="10"/>
  <c r="B11" i="10"/>
  <c r="A11" i="10"/>
  <c r="F10" i="10"/>
  <c r="E10" i="10"/>
  <c r="D10" i="10"/>
  <c r="C10" i="10"/>
  <c r="B10" i="10"/>
  <c r="A10" i="10"/>
  <c r="F9" i="10"/>
  <c r="E9" i="10"/>
  <c r="D9" i="10"/>
  <c r="C9" i="10"/>
  <c r="B9" i="10"/>
  <c r="A9" i="10"/>
  <c r="F8" i="10"/>
  <c r="E8" i="10"/>
  <c r="D8" i="10"/>
  <c r="C8" i="10"/>
  <c r="B8" i="10"/>
  <c r="A8" i="10"/>
  <c r="F7" i="10"/>
  <c r="E7" i="10"/>
  <c r="D7" i="10"/>
  <c r="C7" i="10"/>
  <c r="B7" i="10"/>
  <c r="A7" i="10"/>
  <c r="F326" i="8"/>
  <c r="E326" i="8"/>
  <c r="D326" i="8"/>
  <c r="C326" i="8"/>
  <c r="B326" i="8"/>
  <c r="A326" i="8"/>
  <c r="F325" i="8"/>
  <c r="E325" i="8"/>
  <c r="D325" i="8"/>
  <c r="C325" i="8"/>
  <c r="B325" i="8"/>
  <c r="A325" i="8"/>
  <c r="F324" i="8"/>
  <c r="E324" i="8"/>
  <c r="D324" i="8"/>
  <c r="C324" i="8"/>
  <c r="B324" i="8"/>
  <c r="A324" i="8"/>
  <c r="F323" i="8"/>
  <c r="E323" i="8"/>
  <c r="D323" i="8"/>
  <c r="C323" i="8"/>
  <c r="B323" i="8"/>
  <c r="A323" i="8"/>
  <c r="F322" i="8"/>
  <c r="E322" i="8"/>
  <c r="D322" i="8"/>
  <c r="C322" i="8"/>
  <c r="B322" i="8"/>
  <c r="A322" i="8"/>
  <c r="F321" i="8"/>
  <c r="E321" i="8"/>
  <c r="D321" i="8"/>
  <c r="C321" i="8"/>
  <c r="B321" i="8"/>
  <c r="A321" i="8"/>
  <c r="F320" i="8"/>
  <c r="E320" i="8"/>
  <c r="D320" i="8"/>
  <c r="C320" i="8"/>
  <c r="B320" i="8"/>
  <c r="A320" i="8"/>
  <c r="F319" i="8"/>
  <c r="E319" i="8"/>
  <c r="D319" i="8"/>
  <c r="C319" i="8"/>
  <c r="B319" i="8"/>
  <c r="A319" i="8"/>
  <c r="F318" i="8"/>
  <c r="E318" i="8"/>
  <c r="D318" i="8"/>
  <c r="C318" i="8"/>
  <c r="B318" i="8"/>
  <c r="A318" i="8"/>
  <c r="F317" i="8"/>
  <c r="E317" i="8"/>
  <c r="D317" i="8"/>
  <c r="C317" i="8"/>
  <c r="B317" i="8"/>
  <c r="A317" i="8"/>
  <c r="F316" i="8"/>
  <c r="E316" i="8"/>
  <c r="D316" i="8"/>
  <c r="C316" i="8"/>
  <c r="B316" i="8"/>
  <c r="A316" i="8"/>
  <c r="F315" i="8"/>
  <c r="E315" i="8"/>
  <c r="D315" i="8"/>
  <c r="C315" i="8"/>
  <c r="B315" i="8"/>
  <c r="A315" i="8"/>
  <c r="F314" i="8"/>
  <c r="E314" i="8"/>
  <c r="D314" i="8"/>
  <c r="C314" i="8"/>
  <c r="B314" i="8"/>
  <c r="A314" i="8"/>
  <c r="F313" i="8"/>
  <c r="E313" i="8"/>
  <c r="D313" i="8"/>
  <c r="C313" i="8"/>
  <c r="B313" i="8"/>
  <c r="A313" i="8"/>
  <c r="F312" i="8"/>
  <c r="E312" i="8"/>
  <c r="D312" i="8"/>
  <c r="C312" i="8"/>
  <c r="B312" i="8"/>
  <c r="A312" i="8"/>
  <c r="F311" i="8"/>
  <c r="E311" i="8"/>
  <c r="D311" i="8"/>
  <c r="C311" i="8"/>
  <c r="B311" i="8"/>
  <c r="A311" i="8"/>
  <c r="F310" i="8"/>
  <c r="E310" i="8"/>
  <c r="D310" i="8"/>
  <c r="C310" i="8"/>
  <c r="B310" i="8"/>
  <c r="A310" i="8"/>
  <c r="F309" i="8"/>
  <c r="E309" i="8"/>
  <c r="D309" i="8"/>
  <c r="C309" i="8"/>
  <c r="B309" i="8"/>
  <c r="A309" i="8"/>
  <c r="F308" i="8"/>
  <c r="E308" i="8"/>
  <c r="D308" i="8"/>
  <c r="C308" i="8"/>
  <c r="B308" i="8"/>
  <c r="A308" i="8"/>
  <c r="F307" i="8"/>
  <c r="E307" i="8"/>
  <c r="D307" i="8"/>
  <c r="C307" i="8"/>
  <c r="B307" i="8"/>
  <c r="A307" i="8"/>
  <c r="F306" i="8"/>
  <c r="E306" i="8"/>
  <c r="D306" i="8"/>
  <c r="C306" i="8"/>
  <c r="B306" i="8"/>
  <c r="A306" i="8"/>
  <c r="F305" i="8"/>
  <c r="E305" i="8"/>
  <c r="D305" i="8"/>
  <c r="C305" i="8"/>
  <c r="B305" i="8"/>
  <c r="A305" i="8"/>
  <c r="F304" i="8"/>
  <c r="E304" i="8"/>
  <c r="D304" i="8"/>
  <c r="C304" i="8"/>
  <c r="B304" i="8"/>
  <c r="A304" i="8"/>
  <c r="F303" i="8"/>
  <c r="E303" i="8"/>
  <c r="D303" i="8"/>
  <c r="C303" i="8"/>
  <c r="B303" i="8"/>
  <c r="A303" i="8"/>
  <c r="F302" i="8"/>
  <c r="E302" i="8"/>
  <c r="D302" i="8"/>
  <c r="C302" i="8"/>
  <c r="B302" i="8"/>
  <c r="A302" i="8"/>
  <c r="F301" i="8"/>
  <c r="E301" i="8"/>
  <c r="D301" i="8"/>
  <c r="C301" i="8"/>
  <c r="B301" i="8"/>
  <c r="A301" i="8"/>
  <c r="F300" i="8"/>
  <c r="E300" i="8"/>
  <c r="D300" i="8"/>
  <c r="C300" i="8"/>
  <c r="B300" i="8"/>
  <c r="A300" i="8"/>
  <c r="F299" i="8"/>
  <c r="E299" i="8"/>
  <c r="D299" i="8"/>
  <c r="C299" i="8"/>
  <c r="B299" i="8"/>
  <c r="A299" i="8"/>
  <c r="F298" i="8"/>
  <c r="E298" i="8"/>
  <c r="D298" i="8"/>
  <c r="C298" i="8"/>
  <c r="B298" i="8"/>
  <c r="A298" i="8"/>
  <c r="F297" i="8"/>
  <c r="E297" i="8"/>
  <c r="D297" i="8"/>
  <c r="C297" i="8"/>
  <c r="B297" i="8"/>
  <c r="A297" i="8"/>
  <c r="F296" i="8"/>
  <c r="E296" i="8"/>
  <c r="D296" i="8"/>
  <c r="C296" i="8"/>
  <c r="B296" i="8"/>
  <c r="A296" i="8"/>
  <c r="F295" i="8"/>
  <c r="E295" i="8"/>
  <c r="D295" i="8"/>
  <c r="C295" i="8"/>
  <c r="B295" i="8"/>
  <c r="A295" i="8"/>
  <c r="F294" i="8"/>
  <c r="E294" i="8"/>
  <c r="D294" i="8"/>
  <c r="C294" i="8"/>
  <c r="B294" i="8"/>
  <c r="A294" i="8"/>
  <c r="F293" i="8"/>
  <c r="E293" i="8"/>
  <c r="D293" i="8"/>
  <c r="C293" i="8"/>
  <c r="B293" i="8"/>
  <c r="A293" i="8"/>
  <c r="F292" i="8"/>
  <c r="E292" i="8"/>
  <c r="D292" i="8"/>
  <c r="C292" i="8"/>
  <c r="B292" i="8"/>
  <c r="A292" i="8"/>
  <c r="F291" i="8"/>
  <c r="E291" i="8"/>
  <c r="D291" i="8"/>
  <c r="C291" i="8"/>
  <c r="B291" i="8"/>
  <c r="A291" i="8"/>
  <c r="F290" i="8"/>
  <c r="E290" i="8"/>
  <c r="D290" i="8"/>
  <c r="C290" i="8"/>
  <c r="B290" i="8"/>
  <c r="A290" i="8"/>
  <c r="F289" i="8"/>
  <c r="E289" i="8"/>
  <c r="D289" i="8"/>
  <c r="C289" i="8"/>
  <c r="B289" i="8"/>
  <c r="A289" i="8"/>
  <c r="F288" i="8"/>
  <c r="E288" i="8"/>
  <c r="D288" i="8"/>
  <c r="C288" i="8"/>
  <c r="B288" i="8"/>
  <c r="A288" i="8"/>
  <c r="F287" i="8"/>
  <c r="E287" i="8"/>
  <c r="D287" i="8"/>
  <c r="C287" i="8"/>
  <c r="B287" i="8"/>
  <c r="A287" i="8"/>
  <c r="F286" i="8"/>
  <c r="E286" i="8"/>
  <c r="D286" i="8"/>
  <c r="C286" i="8"/>
  <c r="B286" i="8"/>
  <c r="A286" i="8"/>
  <c r="F285" i="8"/>
  <c r="E285" i="8"/>
  <c r="D285" i="8"/>
  <c r="C285" i="8"/>
  <c r="B285" i="8"/>
  <c r="A285" i="8"/>
  <c r="F284" i="8"/>
  <c r="E284" i="8"/>
  <c r="D284" i="8"/>
  <c r="C284" i="8"/>
  <c r="B284" i="8"/>
  <c r="A284" i="8"/>
  <c r="F283" i="8"/>
  <c r="E283" i="8"/>
  <c r="D283" i="8"/>
  <c r="C283" i="8"/>
  <c r="B283" i="8"/>
  <c r="A283" i="8"/>
  <c r="F282" i="8"/>
  <c r="E282" i="8"/>
  <c r="D282" i="8"/>
  <c r="C282" i="8"/>
  <c r="B282" i="8"/>
  <c r="A282" i="8"/>
  <c r="F281" i="8"/>
  <c r="E281" i="8"/>
  <c r="D281" i="8"/>
  <c r="C281" i="8"/>
  <c r="B281" i="8"/>
  <c r="A281" i="8"/>
  <c r="F280" i="8"/>
  <c r="E280" i="8"/>
  <c r="D280" i="8"/>
  <c r="C280" i="8"/>
  <c r="B280" i="8"/>
  <c r="A280" i="8"/>
  <c r="F279" i="8"/>
  <c r="E279" i="8"/>
  <c r="D279" i="8"/>
  <c r="C279" i="8"/>
  <c r="B279" i="8"/>
  <c r="A279" i="8"/>
  <c r="F278" i="8"/>
  <c r="E278" i="8"/>
  <c r="D278" i="8"/>
  <c r="C278" i="8"/>
  <c r="B278" i="8"/>
  <c r="A278" i="8"/>
  <c r="F277" i="8"/>
  <c r="E277" i="8"/>
  <c r="D277" i="8"/>
  <c r="C277" i="8"/>
  <c r="B277" i="8"/>
  <c r="A277" i="8"/>
  <c r="F276" i="8"/>
  <c r="E276" i="8"/>
  <c r="D276" i="8"/>
  <c r="C276" i="8"/>
  <c r="B276" i="8"/>
  <c r="A276" i="8"/>
  <c r="F275" i="8"/>
  <c r="E275" i="8"/>
  <c r="D275" i="8"/>
  <c r="C275" i="8"/>
  <c r="B275" i="8"/>
  <c r="A275" i="8"/>
  <c r="F274" i="8"/>
  <c r="E274" i="8"/>
  <c r="D274" i="8"/>
  <c r="C274" i="8"/>
  <c r="B274" i="8"/>
  <c r="A274" i="8"/>
  <c r="F273" i="8"/>
  <c r="E273" i="8"/>
  <c r="D273" i="8"/>
  <c r="C273" i="8"/>
  <c r="B273" i="8"/>
  <c r="A273" i="8"/>
  <c r="F272" i="8"/>
  <c r="E272" i="8"/>
  <c r="D272" i="8"/>
  <c r="C272" i="8"/>
  <c r="B272" i="8"/>
  <c r="A272" i="8"/>
  <c r="F271" i="8"/>
  <c r="E271" i="8"/>
  <c r="D271" i="8"/>
  <c r="C271" i="8"/>
  <c r="B271" i="8"/>
  <c r="A271" i="8"/>
  <c r="F270" i="8"/>
  <c r="E270" i="8"/>
  <c r="D270" i="8"/>
  <c r="C270" i="8"/>
  <c r="B270" i="8"/>
  <c r="A270" i="8"/>
  <c r="F269" i="8"/>
  <c r="E269" i="8"/>
  <c r="D269" i="8"/>
  <c r="C269" i="8"/>
  <c r="B269" i="8"/>
  <c r="A269" i="8"/>
  <c r="F268" i="8"/>
  <c r="E268" i="8"/>
  <c r="D268" i="8"/>
  <c r="C268" i="8"/>
  <c r="B268" i="8"/>
  <c r="A268" i="8"/>
  <c r="F267" i="8"/>
  <c r="E267" i="8"/>
  <c r="D267" i="8"/>
  <c r="C267" i="8"/>
  <c r="B267" i="8"/>
  <c r="A267" i="8"/>
  <c r="F266" i="8"/>
  <c r="E266" i="8"/>
  <c r="D266" i="8"/>
  <c r="C266" i="8"/>
  <c r="B266" i="8"/>
  <c r="A266" i="8"/>
  <c r="F265" i="8"/>
  <c r="E265" i="8"/>
  <c r="D265" i="8"/>
  <c r="C265" i="8"/>
  <c r="B265" i="8"/>
  <c r="A265" i="8"/>
  <c r="F264" i="8"/>
  <c r="E264" i="8"/>
  <c r="D264" i="8"/>
  <c r="C264" i="8"/>
  <c r="B264" i="8"/>
  <c r="A264" i="8"/>
  <c r="F263" i="8"/>
  <c r="E263" i="8"/>
  <c r="D263" i="8"/>
  <c r="C263" i="8"/>
  <c r="B263" i="8"/>
  <c r="A263" i="8"/>
  <c r="F262" i="8"/>
  <c r="E262" i="8"/>
  <c r="D262" i="8"/>
  <c r="C262" i="8"/>
  <c r="B262" i="8"/>
  <c r="A262" i="8"/>
  <c r="F261" i="8"/>
  <c r="E261" i="8"/>
  <c r="D261" i="8"/>
  <c r="C261" i="8"/>
  <c r="B261" i="8"/>
  <c r="A261" i="8"/>
  <c r="F260" i="8"/>
  <c r="E260" i="8"/>
  <c r="D260" i="8"/>
  <c r="C260" i="8"/>
  <c r="B260" i="8"/>
  <c r="A260" i="8"/>
  <c r="F259" i="8"/>
  <c r="E259" i="8"/>
  <c r="D259" i="8"/>
  <c r="C259" i="8"/>
  <c r="B259" i="8"/>
  <c r="A259" i="8"/>
  <c r="F258" i="8"/>
  <c r="E258" i="8"/>
  <c r="D258" i="8"/>
  <c r="C258" i="8"/>
  <c r="B258" i="8"/>
  <c r="A258" i="8"/>
  <c r="F257" i="8"/>
  <c r="E257" i="8"/>
  <c r="D257" i="8"/>
  <c r="C257" i="8"/>
  <c r="B257" i="8"/>
  <c r="A257" i="8"/>
  <c r="F256" i="8"/>
  <c r="E256" i="8"/>
  <c r="D256" i="8"/>
  <c r="C256" i="8"/>
  <c r="B256" i="8"/>
  <c r="A256" i="8"/>
  <c r="F255" i="8"/>
  <c r="E255" i="8"/>
  <c r="D255" i="8"/>
  <c r="C255" i="8"/>
  <c r="B255" i="8"/>
  <c r="A255" i="8"/>
  <c r="F254" i="8"/>
  <c r="E254" i="8"/>
  <c r="D254" i="8"/>
  <c r="C254" i="8"/>
  <c r="B254" i="8"/>
  <c r="A254" i="8"/>
  <c r="F253" i="8"/>
  <c r="E253" i="8"/>
  <c r="D253" i="8"/>
  <c r="C253" i="8"/>
  <c r="B253" i="8"/>
  <c r="A253" i="8"/>
  <c r="F252" i="8"/>
  <c r="E252" i="8"/>
  <c r="D252" i="8"/>
  <c r="C252" i="8"/>
  <c r="B252" i="8"/>
  <c r="A252" i="8"/>
  <c r="F251" i="8"/>
  <c r="E251" i="8"/>
  <c r="D251" i="8"/>
  <c r="C251" i="8"/>
  <c r="B251" i="8"/>
  <c r="A251" i="8"/>
  <c r="F250" i="8"/>
  <c r="E250" i="8"/>
  <c r="D250" i="8"/>
  <c r="C250" i="8"/>
  <c r="B250" i="8"/>
  <c r="A250" i="8"/>
  <c r="F249" i="8"/>
  <c r="E249" i="8"/>
  <c r="D249" i="8"/>
  <c r="C249" i="8"/>
  <c r="B249" i="8"/>
  <c r="A249" i="8"/>
  <c r="F248" i="8"/>
  <c r="E248" i="8"/>
  <c r="D248" i="8"/>
  <c r="C248" i="8"/>
  <c r="B248" i="8"/>
  <c r="A248" i="8"/>
  <c r="F247" i="8"/>
  <c r="E247" i="8"/>
  <c r="D247" i="8"/>
  <c r="C247" i="8"/>
  <c r="B247" i="8"/>
  <c r="A247" i="8"/>
  <c r="F246" i="8"/>
  <c r="E246" i="8"/>
  <c r="D246" i="8"/>
  <c r="C246" i="8"/>
  <c r="B246" i="8"/>
  <c r="A246" i="8"/>
  <c r="F245" i="8"/>
  <c r="E245" i="8"/>
  <c r="D245" i="8"/>
  <c r="C245" i="8"/>
  <c r="B245" i="8"/>
  <c r="A245" i="8"/>
  <c r="F244" i="8"/>
  <c r="E244" i="8"/>
  <c r="D244" i="8"/>
  <c r="C244" i="8"/>
  <c r="B244" i="8"/>
  <c r="A244" i="8"/>
  <c r="F243" i="8"/>
  <c r="E243" i="8"/>
  <c r="D243" i="8"/>
  <c r="C243" i="8"/>
  <c r="B243" i="8"/>
  <c r="A243" i="8"/>
  <c r="F242" i="8"/>
  <c r="E242" i="8"/>
  <c r="D242" i="8"/>
  <c r="C242" i="8"/>
  <c r="B242" i="8"/>
  <c r="A242" i="8"/>
  <c r="F241" i="8"/>
  <c r="E241" i="8"/>
  <c r="D241" i="8"/>
  <c r="C241" i="8"/>
  <c r="B241" i="8"/>
  <c r="A241" i="8"/>
  <c r="F240" i="8"/>
  <c r="E240" i="8"/>
  <c r="D240" i="8"/>
  <c r="C240" i="8"/>
  <c r="B240" i="8"/>
  <c r="A240" i="8"/>
  <c r="F239" i="8"/>
  <c r="E239" i="8"/>
  <c r="D239" i="8"/>
  <c r="C239" i="8"/>
  <c r="B239" i="8"/>
  <c r="A239" i="8"/>
  <c r="F238" i="8"/>
  <c r="E238" i="8"/>
  <c r="D238" i="8"/>
  <c r="C238" i="8"/>
  <c r="B238" i="8"/>
  <c r="A238" i="8"/>
  <c r="F237" i="8"/>
  <c r="E237" i="8"/>
  <c r="D237" i="8"/>
  <c r="C237" i="8"/>
  <c r="B237" i="8"/>
  <c r="A237" i="8"/>
  <c r="F236" i="8"/>
  <c r="E236" i="8"/>
  <c r="D236" i="8"/>
  <c r="C236" i="8"/>
  <c r="B236" i="8"/>
  <c r="A236" i="8"/>
  <c r="F235" i="8"/>
  <c r="E235" i="8"/>
  <c r="D235" i="8"/>
  <c r="C235" i="8"/>
  <c r="B235" i="8"/>
  <c r="A235" i="8"/>
  <c r="F234" i="8"/>
  <c r="E234" i="8"/>
  <c r="D234" i="8"/>
  <c r="C234" i="8"/>
  <c r="B234" i="8"/>
  <c r="A234" i="8"/>
  <c r="F233" i="8"/>
  <c r="E233" i="8"/>
  <c r="D233" i="8"/>
  <c r="C233" i="8"/>
  <c r="B233" i="8"/>
  <c r="A233" i="8"/>
  <c r="F232" i="8"/>
  <c r="E232" i="8"/>
  <c r="D232" i="8"/>
  <c r="C232" i="8"/>
  <c r="B232" i="8"/>
  <c r="A232" i="8"/>
  <c r="F231" i="8"/>
  <c r="E231" i="8"/>
  <c r="D231" i="8"/>
  <c r="C231" i="8"/>
  <c r="B231" i="8"/>
  <c r="A231" i="8"/>
  <c r="F230" i="8"/>
  <c r="E230" i="8"/>
  <c r="D230" i="8"/>
  <c r="C230" i="8"/>
  <c r="B230" i="8"/>
  <c r="A230" i="8"/>
  <c r="F229" i="8"/>
  <c r="E229" i="8"/>
  <c r="D229" i="8"/>
  <c r="C229" i="8"/>
  <c r="B229" i="8"/>
  <c r="A229" i="8"/>
  <c r="F228" i="8"/>
  <c r="E228" i="8"/>
  <c r="D228" i="8"/>
  <c r="C228" i="8"/>
  <c r="B228" i="8"/>
  <c r="A228" i="8"/>
  <c r="F227" i="8"/>
  <c r="E227" i="8"/>
  <c r="D227" i="8"/>
  <c r="C227" i="8"/>
  <c r="B227" i="8"/>
  <c r="A227" i="8"/>
  <c r="F226" i="8"/>
  <c r="E226" i="8"/>
  <c r="D226" i="8"/>
  <c r="C226" i="8"/>
  <c r="B226" i="8"/>
  <c r="A226" i="8"/>
  <c r="F225" i="8"/>
  <c r="E225" i="8"/>
  <c r="D225" i="8"/>
  <c r="C225" i="8"/>
  <c r="B225" i="8"/>
  <c r="A225" i="8"/>
  <c r="F224" i="8"/>
  <c r="E224" i="8"/>
  <c r="D224" i="8"/>
  <c r="C224" i="8"/>
  <c r="B224" i="8"/>
  <c r="A224" i="8"/>
  <c r="F223" i="8"/>
  <c r="E223" i="8"/>
  <c r="D223" i="8"/>
  <c r="C223" i="8"/>
  <c r="B223" i="8"/>
  <c r="A223" i="8"/>
  <c r="F222" i="8"/>
  <c r="E222" i="8"/>
  <c r="D222" i="8"/>
  <c r="C222" i="8"/>
  <c r="B222" i="8"/>
  <c r="A222" i="8"/>
  <c r="F221" i="8"/>
  <c r="E221" i="8"/>
  <c r="D221" i="8"/>
  <c r="C221" i="8"/>
  <c r="B221" i="8"/>
  <c r="A221" i="8"/>
  <c r="F220" i="8"/>
  <c r="E220" i="8"/>
  <c r="D220" i="8"/>
  <c r="C220" i="8"/>
  <c r="B220" i="8"/>
  <c r="A220" i="8"/>
  <c r="F219" i="8"/>
  <c r="E219" i="8"/>
  <c r="D219" i="8"/>
  <c r="C219" i="8"/>
  <c r="B219" i="8"/>
  <c r="A219" i="8"/>
  <c r="F218" i="8"/>
  <c r="E218" i="8"/>
  <c r="D218" i="8"/>
  <c r="C218" i="8"/>
  <c r="B218" i="8"/>
  <c r="A218" i="8"/>
  <c r="F217" i="8"/>
  <c r="E217" i="8"/>
  <c r="D217" i="8"/>
  <c r="C217" i="8"/>
  <c r="B217" i="8"/>
  <c r="A217" i="8"/>
  <c r="F216" i="8"/>
  <c r="E216" i="8"/>
  <c r="D216" i="8"/>
  <c r="C216" i="8"/>
  <c r="B216" i="8"/>
  <c r="A216" i="8"/>
  <c r="F215" i="8"/>
  <c r="E215" i="8"/>
  <c r="D215" i="8"/>
  <c r="C215" i="8"/>
  <c r="B215" i="8"/>
  <c r="A215" i="8"/>
  <c r="F214" i="8"/>
  <c r="E214" i="8"/>
  <c r="D214" i="8"/>
  <c r="C214" i="8"/>
  <c r="B214" i="8"/>
  <c r="A214" i="8"/>
  <c r="F213" i="8"/>
  <c r="E213" i="8"/>
  <c r="D213" i="8"/>
  <c r="C213" i="8"/>
  <c r="B213" i="8"/>
  <c r="A213" i="8"/>
  <c r="F212" i="8"/>
  <c r="E212" i="8"/>
  <c r="D212" i="8"/>
  <c r="C212" i="8"/>
  <c r="B212" i="8"/>
  <c r="A212" i="8"/>
  <c r="F211" i="8"/>
  <c r="E211" i="8"/>
  <c r="D211" i="8"/>
  <c r="C211" i="8"/>
  <c r="B211" i="8"/>
  <c r="A211" i="8"/>
  <c r="F210" i="8"/>
  <c r="E210" i="8"/>
  <c r="D210" i="8"/>
  <c r="C210" i="8"/>
  <c r="B210" i="8"/>
  <c r="A210" i="8"/>
  <c r="F209" i="8"/>
  <c r="E209" i="8"/>
  <c r="D209" i="8"/>
  <c r="C209" i="8"/>
  <c r="B209" i="8"/>
  <c r="A209" i="8"/>
  <c r="F208" i="8"/>
  <c r="E208" i="8"/>
  <c r="D208" i="8"/>
  <c r="C208" i="8"/>
  <c r="B208" i="8"/>
  <c r="A208" i="8"/>
  <c r="F207" i="8"/>
  <c r="E207" i="8"/>
  <c r="D207" i="8"/>
  <c r="C207" i="8"/>
  <c r="B207" i="8"/>
  <c r="A207" i="8"/>
  <c r="F206" i="8"/>
  <c r="E206" i="8"/>
  <c r="D206" i="8"/>
  <c r="C206" i="8"/>
  <c r="B206" i="8"/>
  <c r="A206" i="8"/>
  <c r="F205" i="8"/>
  <c r="E205" i="8"/>
  <c r="D205" i="8"/>
  <c r="C205" i="8"/>
  <c r="B205" i="8"/>
  <c r="A205" i="8"/>
  <c r="F204" i="8"/>
  <c r="E204" i="8"/>
  <c r="D204" i="8"/>
  <c r="C204" i="8"/>
  <c r="B204" i="8"/>
  <c r="A204" i="8"/>
  <c r="F203" i="8"/>
  <c r="E203" i="8"/>
  <c r="D203" i="8"/>
  <c r="C203" i="8"/>
  <c r="B203" i="8"/>
  <c r="A203" i="8"/>
  <c r="F202" i="8"/>
  <c r="E202" i="8"/>
  <c r="D202" i="8"/>
  <c r="C202" i="8"/>
  <c r="B202" i="8"/>
  <c r="A202" i="8"/>
  <c r="F201" i="8"/>
  <c r="E201" i="8"/>
  <c r="D201" i="8"/>
  <c r="C201" i="8"/>
  <c r="B201" i="8"/>
  <c r="A201" i="8"/>
  <c r="F200" i="8"/>
  <c r="E200" i="8"/>
  <c r="D200" i="8"/>
  <c r="C200" i="8"/>
  <c r="B200" i="8"/>
  <c r="A200" i="8"/>
  <c r="F199" i="8"/>
  <c r="E199" i="8"/>
  <c r="D199" i="8"/>
  <c r="C199" i="8"/>
  <c r="B199" i="8"/>
  <c r="A199" i="8"/>
  <c r="F198" i="8"/>
  <c r="E198" i="8"/>
  <c r="D198" i="8"/>
  <c r="C198" i="8"/>
  <c r="B198" i="8"/>
  <c r="A198" i="8"/>
  <c r="F197" i="8"/>
  <c r="E197" i="8"/>
  <c r="D197" i="8"/>
  <c r="C197" i="8"/>
  <c r="B197" i="8"/>
  <c r="A197" i="8"/>
  <c r="F196" i="8"/>
  <c r="E196" i="8"/>
  <c r="D196" i="8"/>
  <c r="C196" i="8"/>
  <c r="B196" i="8"/>
  <c r="A196" i="8"/>
  <c r="F195" i="8"/>
  <c r="E195" i="8"/>
  <c r="D195" i="8"/>
  <c r="C195" i="8"/>
  <c r="B195" i="8"/>
  <c r="A195" i="8"/>
  <c r="F194" i="8"/>
  <c r="E194" i="8"/>
  <c r="D194" i="8"/>
  <c r="C194" i="8"/>
  <c r="B194" i="8"/>
  <c r="A194" i="8"/>
  <c r="F193" i="8"/>
  <c r="E193" i="8"/>
  <c r="D193" i="8"/>
  <c r="C193" i="8"/>
  <c r="B193" i="8"/>
  <c r="A193" i="8"/>
  <c r="F192" i="8"/>
  <c r="E192" i="8"/>
  <c r="D192" i="8"/>
  <c r="C192" i="8"/>
  <c r="B192" i="8"/>
  <c r="A192" i="8"/>
  <c r="F191" i="8"/>
  <c r="E191" i="8"/>
  <c r="D191" i="8"/>
  <c r="C191" i="8"/>
  <c r="B191" i="8"/>
  <c r="A191" i="8"/>
  <c r="F190" i="8"/>
  <c r="E190" i="8"/>
  <c r="D190" i="8"/>
  <c r="C190" i="8"/>
  <c r="B190" i="8"/>
  <c r="A190" i="8"/>
  <c r="F189" i="8"/>
  <c r="E189" i="8"/>
  <c r="D189" i="8"/>
  <c r="C189" i="8"/>
  <c r="B189" i="8"/>
  <c r="A189" i="8"/>
  <c r="F188" i="8"/>
  <c r="E188" i="8"/>
  <c r="D188" i="8"/>
  <c r="C188" i="8"/>
  <c r="B188" i="8"/>
  <c r="A188" i="8"/>
  <c r="F187" i="8"/>
  <c r="E187" i="8"/>
  <c r="D187" i="8"/>
  <c r="C187" i="8"/>
  <c r="B187" i="8"/>
  <c r="A187" i="8"/>
  <c r="F186" i="8"/>
  <c r="E186" i="8"/>
  <c r="D186" i="8"/>
  <c r="C186" i="8"/>
  <c r="B186" i="8"/>
  <c r="A186" i="8"/>
  <c r="F185" i="8"/>
  <c r="E185" i="8"/>
  <c r="D185" i="8"/>
  <c r="C185" i="8"/>
  <c r="B185" i="8"/>
  <c r="A185" i="8"/>
  <c r="F184" i="8"/>
  <c r="E184" i="8"/>
  <c r="D184" i="8"/>
  <c r="C184" i="8"/>
  <c r="B184" i="8"/>
  <c r="A184" i="8"/>
  <c r="F183" i="8"/>
  <c r="E183" i="8"/>
  <c r="D183" i="8"/>
  <c r="C183" i="8"/>
  <c r="B183" i="8"/>
  <c r="A183" i="8"/>
  <c r="F182" i="8"/>
  <c r="E182" i="8"/>
  <c r="D182" i="8"/>
  <c r="C182" i="8"/>
  <c r="B182" i="8"/>
  <c r="A182" i="8"/>
  <c r="F181" i="8"/>
  <c r="E181" i="8"/>
  <c r="D181" i="8"/>
  <c r="C181" i="8"/>
  <c r="B181" i="8"/>
  <c r="A181" i="8"/>
  <c r="F180" i="8"/>
  <c r="E180" i="8"/>
  <c r="D180" i="8"/>
  <c r="C180" i="8"/>
  <c r="B180" i="8"/>
  <c r="A180" i="8"/>
  <c r="F179" i="8"/>
  <c r="E179" i="8"/>
  <c r="D179" i="8"/>
  <c r="C179" i="8"/>
  <c r="B179" i="8"/>
  <c r="A179" i="8"/>
  <c r="F178" i="8"/>
  <c r="E178" i="8"/>
  <c r="D178" i="8"/>
  <c r="C178" i="8"/>
  <c r="B178" i="8"/>
  <c r="A178" i="8"/>
  <c r="F177" i="8"/>
  <c r="E177" i="8"/>
  <c r="D177" i="8"/>
  <c r="C177" i="8"/>
  <c r="B177" i="8"/>
  <c r="A177" i="8"/>
  <c r="F176" i="8"/>
  <c r="E176" i="8"/>
  <c r="D176" i="8"/>
  <c r="C176" i="8"/>
  <c r="B176" i="8"/>
  <c r="A176" i="8"/>
  <c r="F175" i="8"/>
  <c r="E175" i="8"/>
  <c r="D175" i="8"/>
  <c r="C175" i="8"/>
  <c r="B175" i="8"/>
  <c r="A175" i="8"/>
  <c r="F174" i="8"/>
  <c r="E174" i="8"/>
  <c r="D174" i="8"/>
  <c r="C174" i="8"/>
  <c r="B174" i="8"/>
  <c r="A174" i="8"/>
  <c r="F173" i="8"/>
  <c r="E173" i="8"/>
  <c r="D173" i="8"/>
  <c r="C173" i="8"/>
  <c r="B173" i="8"/>
  <c r="A173" i="8"/>
  <c r="F172" i="8"/>
  <c r="E172" i="8"/>
  <c r="D172" i="8"/>
  <c r="C172" i="8"/>
  <c r="B172" i="8"/>
  <c r="A172" i="8"/>
  <c r="F171" i="8"/>
  <c r="E171" i="8"/>
  <c r="D171" i="8"/>
  <c r="C171" i="8"/>
  <c r="B171" i="8"/>
  <c r="A171" i="8"/>
  <c r="F170" i="8"/>
  <c r="E170" i="8"/>
  <c r="D170" i="8"/>
  <c r="C170" i="8"/>
  <c r="B170" i="8"/>
  <c r="A170" i="8"/>
  <c r="F169" i="8"/>
  <c r="E169" i="8"/>
  <c r="D169" i="8"/>
  <c r="C169" i="8"/>
  <c r="B169" i="8"/>
  <c r="A169" i="8"/>
  <c r="F168" i="8"/>
  <c r="E168" i="8"/>
  <c r="D168" i="8"/>
  <c r="C168" i="8"/>
  <c r="B168" i="8"/>
  <c r="A168" i="8"/>
  <c r="F167" i="8"/>
  <c r="E167" i="8"/>
  <c r="D167" i="8"/>
  <c r="C167" i="8"/>
  <c r="B167" i="8"/>
  <c r="A167" i="8"/>
  <c r="F166" i="8"/>
  <c r="E166" i="8"/>
  <c r="D166" i="8"/>
  <c r="C166" i="8"/>
  <c r="B166" i="8"/>
  <c r="A166" i="8"/>
  <c r="F165" i="8"/>
  <c r="E165" i="8"/>
  <c r="D165" i="8"/>
  <c r="C165" i="8"/>
  <c r="B165" i="8"/>
  <c r="A165" i="8"/>
  <c r="F164" i="8"/>
  <c r="E164" i="8"/>
  <c r="D164" i="8"/>
  <c r="C164" i="8"/>
  <c r="B164" i="8"/>
  <c r="A164" i="8"/>
  <c r="F163" i="8"/>
  <c r="E163" i="8"/>
  <c r="D163" i="8"/>
  <c r="C163" i="8"/>
  <c r="B163" i="8"/>
  <c r="A163" i="8"/>
  <c r="F162" i="8"/>
  <c r="E162" i="8"/>
  <c r="D162" i="8"/>
  <c r="C162" i="8"/>
  <c r="B162" i="8"/>
  <c r="A162" i="8"/>
  <c r="F161" i="8"/>
  <c r="E161" i="8"/>
  <c r="D161" i="8"/>
  <c r="C161" i="8"/>
  <c r="B161" i="8"/>
  <c r="A161" i="8"/>
  <c r="F160" i="8"/>
  <c r="E160" i="8"/>
  <c r="D160" i="8"/>
  <c r="C160" i="8"/>
  <c r="B160" i="8"/>
  <c r="A160" i="8"/>
  <c r="F159" i="8"/>
  <c r="E159" i="8"/>
  <c r="D159" i="8"/>
  <c r="C159" i="8"/>
  <c r="B159" i="8"/>
  <c r="A159" i="8"/>
  <c r="F158" i="8"/>
  <c r="E158" i="8"/>
  <c r="D158" i="8"/>
  <c r="C158" i="8"/>
  <c r="B158" i="8"/>
  <c r="A158" i="8"/>
  <c r="F157" i="8"/>
  <c r="E157" i="8"/>
  <c r="D157" i="8"/>
  <c r="C157" i="8"/>
  <c r="B157" i="8"/>
  <c r="A157" i="8"/>
  <c r="F156" i="8"/>
  <c r="E156" i="8"/>
  <c r="D156" i="8"/>
  <c r="C156" i="8"/>
  <c r="B156" i="8"/>
  <c r="A156" i="8"/>
  <c r="F155" i="8"/>
  <c r="E155" i="8"/>
  <c r="D155" i="8"/>
  <c r="C155" i="8"/>
  <c r="B155" i="8"/>
  <c r="A155" i="8"/>
  <c r="F154" i="8"/>
  <c r="E154" i="8"/>
  <c r="D154" i="8"/>
  <c r="C154" i="8"/>
  <c r="B154" i="8"/>
  <c r="A154" i="8"/>
  <c r="F153" i="8"/>
  <c r="E153" i="8"/>
  <c r="D153" i="8"/>
  <c r="C153" i="8"/>
  <c r="B153" i="8"/>
  <c r="A153" i="8"/>
  <c r="F152" i="8"/>
  <c r="E152" i="8"/>
  <c r="D152" i="8"/>
  <c r="C152" i="8"/>
  <c r="B152" i="8"/>
  <c r="A152" i="8"/>
  <c r="F151" i="8"/>
  <c r="E151" i="8"/>
  <c r="D151" i="8"/>
  <c r="C151" i="8"/>
  <c r="B151" i="8"/>
  <c r="A151" i="8"/>
  <c r="F150" i="8"/>
  <c r="E150" i="8"/>
  <c r="D150" i="8"/>
  <c r="C150" i="8"/>
  <c r="B150" i="8"/>
  <c r="A150" i="8"/>
  <c r="F149" i="8"/>
  <c r="E149" i="8"/>
  <c r="D149" i="8"/>
  <c r="C149" i="8"/>
  <c r="B149" i="8"/>
  <c r="A149" i="8"/>
  <c r="F148" i="8"/>
  <c r="E148" i="8"/>
  <c r="D148" i="8"/>
  <c r="C148" i="8"/>
  <c r="B148" i="8"/>
  <c r="A148" i="8"/>
  <c r="F147" i="8"/>
  <c r="E147" i="8"/>
  <c r="D147" i="8"/>
  <c r="C147" i="8"/>
  <c r="B147" i="8"/>
  <c r="A147" i="8"/>
  <c r="F146" i="8"/>
  <c r="E146" i="8"/>
  <c r="D146" i="8"/>
  <c r="C146" i="8"/>
  <c r="B146" i="8"/>
  <c r="A146" i="8"/>
  <c r="F145" i="8"/>
  <c r="E145" i="8"/>
  <c r="D145" i="8"/>
  <c r="C145" i="8"/>
  <c r="B145" i="8"/>
  <c r="A145" i="8"/>
  <c r="F144" i="8"/>
  <c r="E144" i="8"/>
  <c r="D144" i="8"/>
  <c r="C144" i="8"/>
  <c r="B144" i="8"/>
  <c r="A144" i="8"/>
  <c r="F143" i="8"/>
  <c r="E143" i="8"/>
  <c r="D143" i="8"/>
  <c r="C143" i="8"/>
  <c r="B143" i="8"/>
  <c r="A143" i="8"/>
  <c r="F142" i="8"/>
  <c r="E142" i="8"/>
  <c r="D142" i="8"/>
  <c r="C142" i="8"/>
  <c r="B142" i="8"/>
  <c r="A142" i="8"/>
  <c r="F141" i="8"/>
  <c r="E141" i="8"/>
  <c r="D141" i="8"/>
  <c r="C141" i="8"/>
  <c r="B141" i="8"/>
  <c r="A141" i="8"/>
  <c r="F140" i="8"/>
  <c r="E140" i="8"/>
  <c r="D140" i="8"/>
  <c r="C140" i="8"/>
  <c r="B140" i="8"/>
  <c r="A140" i="8"/>
  <c r="F139" i="8"/>
  <c r="E139" i="8"/>
  <c r="D139" i="8"/>
  <c r="C139" i="8"/>
  <c r="B139" i="8"/>
  <c r="A139" i="8"/>
  <c r="F138" i="8"/>
  <c r="E138" i="8"/>
  <c r="D138" i="8"/>
  <c r="C138" i="8"/>
  <c r="B138" i="8"/>
  <c r="A138" i="8"/>
  <c r="F137" i="8"/>
  <c r="E137" i="8"/>
  <c r="D137" i="8"/>
  <c r="C137" i="8"/>
  <c r="B137" i="8"/>
  <c r="A137" i="8"/>
  <c r="F136" i="8"/>
  <c r="E136" i="8"/>
  <c r="D136" i="8"/>
  <c r="C136" i="8"/>
  <c r="B136" i="8"/>
  <c r="A136" i="8"/>
  <c r="F135" i="8"/>
  <c r="E135" i="8"/>
  <c r="D135" i="8"/>
  <c r="C135" i="8"/>
  <c r="B135" i="8"/>
  <c r="A135" i="8"/>
  <c r="F134" i="8"/>
  <c r="E134" i="8"/>
  <c r="D134" i="8"/>
  <c r="C134" i="8"/>
  <c r="B134" i="8"/>
  <c r="A134" i="8"/>
  <c r="F133" i="8"/>
  <c r="E133" i="8"/>
  <c r="D133" i="8"/>
  <c r="C133" i="8"/>
  <c r="B133" i="8"/>
  <c r="A133" i="8"/>
  <c r="F132" i="8"/>
  <c r="E132" i="8"/>
  <c r="D132" i="8"/>
  <c r="C132" i="8"/>
  <c r="B132" i="8"/>
  <c r="A132" i="8"/>
  <c r="F131" i="8"/>
  <c r="E131" i="8"/>
  <c r="D131" i="8"/>
  <c r="C131" i="8"/>
  <c r="B131" i="8"/>
  <c r="A131" i="8"/>
  <c r="F130" i="8"/>
  <c r="E130" i="8"/>
  <c r="D130" i="8"/>
  <c r="C130" i="8"/>
  <c r="B130" i="8"/>
  <c r="A130" i="8"/>
  <c r="F129" i="8"/>
  <c r="E129" i="8"/>
  <c r="D129" i="8"/>
  <c r="C129" i="8"/>
  <c r="B129" i="8"/>
  <c r="A129" i="8"/>
  <c r="F128" i="8"/>
  <c r="E128" i="8"/>
  <c r="D128" i="8"/>
  <c r="C128" i="8"/>
  <c r="B128" i="8"/>
  <c r="A128" i="8"/>
  <c r="F127" i="8"/>
  <c r="E127" i="8"/>
  <c r="D127" i="8"/>
  <c r="C127" i="8"/>
  <c r="B127" i="8"/>
  <c r="A127" i="8"/>
  <c r="F126" i="8"/>
  <c r="E126" i="8"/>
  <c r="D126" i="8"/>
  <c r="C126" i="8"/>
  <c r="B126" i="8"/>
  <c r="A126" i="8"/>
  <c r="F125" i="8"/>
  <c r="E125" i="8"/>
  <c r="D125" i="8"/>
  <c r="C125" i="8"/>
  <c r="B125" i="8"/>
  <c r="A125" i="8"/>
  <c r="F124" i="8"/>
  <c r="E124" i="8"/>
  <c r="D124" i="8"/>
  <c r="C124" i="8"/>
  <c r="B124" i="8"/>
  <c r="A124" i="8"/>
  <c r="F123" i="8"/>
  <c r="E123" i="8"/>
  <c r="D123" i="8"/>
  <c r="C123" i="8"/>
  <c r="B123" i="8"/>
  <c r="A123" i="8"/>
  <c r="F122" i="8"/>
  <c r="E122" i="8"/>
  <c r="D122" i="8"/>
  <c r="C122" i="8"/>
  <c r="B122" i="8"/>
  <c r="A122" i="8"/>
  <c r="F121" i="8"/>
  <c r="E121" i="8"/>
  <c r="D121" i="8"/>
  <c r="C121" i="8"/>
  <c r="B121" i="8"/>
  <c r="A121" i="8"/>
  <c r="F120" i="8"/>
  <c r="E120" i="8"/>
  <c r="D120" i="8"/>
  <c r="C120" i="8"/>
  <c r="B120" i="8"/>
  <c r="A120" i="8"/>
  <c r="F119" i="8"/>
  <c r="E119" i="8"/>
  <c r="D119" i="8"/>
  <c r="C119" i="8"/>
  <c r="B119" i="8"/>
  <c r="A119" i="8"/>
  <c r="F118" i="8"/>
  <c r="E118" i="8"/>
  <c r="D118" i="8"/>
  <c r="C118" i="8"/>
  <c r="B118" i="8"/>
  <c r="A118" i="8"/>
  <c r="F117" i="8"/>
  <c r="E117" i="8"/>
  <c r="D117" i="8"/>
  <c r="C117" i="8"/>
  <c r="B117" i="8"/>
  <c r="A117" i="8"/>
  <c r="F116" i="8"/>
  <c r="E116" i="8"/>
  <c r="D116" i="8"/>
  <c r="C116" i="8"/>
  <c r="B116" i="8"/>
  <c r="A116" i="8"/>
  <c r="F115" i="8"/>
  <c r="E115" i="8"/>
  <c r="D115" i="8"/>
  <c r="C115" i="8"/>
  <c r="B115" i="8"/>
  <c r="A115" i="8"/>
  <c r="F114" i="8"/>
  <c r="E114" i="8"/>
  <c r="D114" i="8"/>
  <c r="C114" i="8"/>
  <c r="B114" i="8"/>
  <c r="A114" i="8"/>
  <c r="F113" i="8"/>
  <c r="E113" i="8"/>
  <c r="D113" i="8"/>
  <c r="C113" i="8"/>
  <c r="B113" i="8"/>
  <c r="A113" i="8"/>
  <c r="F112" i="8"/>
  <c r="E112" i="8"/>
  <c r="D112" i="8"/>
  <c r="C112" i="8"/>
  <c r="B112" i="8"/>
  <c r="A112" i="8"/>
  <c r="F111" i="8"/>
  <c r="E111" i="8"/>
  <c r="D111" i="8"/>
  <c r="C111" i="8"/>
  <c r="B111" i="8"/>
  <c r="A111" i="8"/>
  <c r="F110" i="8"/>
  <c r="E110" i="8"/>
  <c r="D110" i="8"/>
  <c r="C110" i="8"/>
  <c r="B110" i="8"/>
  <c r="A110" i="8"/>
  <c r="F109" i="8"/>
  <c r="E109" i="8"/>
  <c r="D109" i="8"/>
  <c r="C109" i="8"/>
  <c r="B109" i="8"/>
  <c r="A109" i="8"/>
  <c r="F108" i="8"/>
  <c r="E108" i="8"/>
  <c r="D108" i="8"/>
  <c r="C108" i="8"/>
  <c r="B108" i="8"/>
  <c r="A108" i="8"/>
  <c r="F107" i="8"/>
  <c r="E107" i="8"/>
  <c r="D107" i="8"/>
  <c r="C107" i="8"/>
  <c r="B107" i="8"/>
  <c r="A107" i="8"/>
  <c r="F106" i="8"/>
  <c r="E106" i="8"/>
  <c r="D106" i="8"/>
  <c r="C106" i="8"/>
  <c r="B106" i="8"/>
  <c r="A106" i="8"/>
  <c r="F105" i="8"/>
  <c r="E105" i="8"/>
  <c r="D105" i="8"/>
  <c r="C105" i="8"/>
  <c r="B105" i="8"/>
  <c r="A105" i="8"/>
  <c r="F104" i="8"/>
  <c r="E104" i="8"/>
  <c r="D104" i="8"/>
  <c r="C104" i="8"/>
  <c r="B104" i="8"/>
  <c r="A104" i="8"/>
  <c r="F103" i="8"/>
  <c r="E103" i="8"/>
  <c r="D103" i="8"/>
  <c r="C103" i="8"/>
  <c r="B103" i="8"/>
  <c r="A103" i="8"/>
  <c r="F102" i="8"/>
  <c r="E102" i="8"/>
  <c r="D102" i="8"/>
  <c r="C102" i="8"/>
  <c r="B102" i="8"/>
  <c r="A102" i="8"/>
  <c r="F101" i="8"/>
  <c r="E101" i="8"/>
  <c r="D101" i="8"/>
  <c r="C101" i="8"/>
  <c r="B101" i="8"/>
  <c r="A101" i="8"/>
  <c r="F100" i="8"/>
  <c r="E100" i="8"/>
  <c r="D100" i="8"/>
  <c r="C100" i="8"/>
  <c r="B100" i="8"/>
  <c r="A100" i="8"/>
  <c r="F99" i="8"/>
  <c r="E99" i="8"/>
  <c r="D99" i="8"/>
  <c r="C99" i="8"/>
  <c r="B99" i="8"/>
  <c r="A99" i="8"/>
  <c r="F98" i="8"/>
  <c r="E98" i="8"/>
  <c r="D98" i="8"/>
  <c r="C98" i="8"/>
  <c r="B98" i="8"/>
  <c r="A98" i="8"/>
  <c r="F97" i="8"/>
  <c r="E97" i="8"/>
  <c r="D97" i="8"/>
  <c r="C97" i="8"/>
  <c r="B97" i="8"/>
  <c r="A97" i="8"/>
  <c r="F96" i="8"/>
  <c r="E96" i="8"/>
  <c r="D96" i="8"/>
  <c r="C96" i="8"/>
  <c r="B96" i="8"/>
  <c r="A96" i="8"/>
  <c r="F95" i="8"/>
  <c r="E95" i="8"/>
  <c r="D95" i="8"/>
  <c r="C95" i="8"/>
  <c r="B95" i="8"/>
  <c r="A95" i="8"/>
  <c r="F94" i="8"/>
  <c r="E94" i="8"/>
  <c r="D94" i="8"/>
  <c r="C94" i="8"/>
  <c r="B94" i="8"/>
  <c r="A94" i="8"/>
  <c r="F93" i="8"/>
  <c r="E93" i="8"/>
  <c r="D93" i="8"/>
  <c r="C93" i="8"/>
  <c r="B93" i="8"/>
  <c r="A93" i="8"/>
  <c r="F92" i="8"/>
  <c r="E92" i="8"/>
  <c r="D92" i="8"/>
  <c r="C92" i="8"/>
  <c r="B92" i="8"/>
  <c r="A92" i="8"/>
  <c r="F91" i="8"/>
  <c r="E91" i="8"/>
  <c r="D91" i="8"/>
  <c r="C91" i="8"/>
  <c r="B91" i="8"/>
  <c r="A91" i="8"/>
  <c r="F90" i="8"/>
  <c r="E90" i="8"/>
  <c r="D90" i="8"/>
  <c r="C90" i="8"/>
  <c r="B90" i="8"/>
  <c r="A90" i="8"/>
  <c r="F89" i="8"/>
  <c r="E89" i="8"/>
  <c r="D89" i="8"/>
  <c r="C89" i="8"/>
  <c r="B89" i="8"/>
  <c r="A89" i="8"/>
  <c r="F88" i="8"/>
  <c r="E88" i="8"/>
  <c r="D88" i="8"/>
  <c r="C88" i="8"/>
  <c r="B88" i="8"/>
  <c r="A88" i="8"/>
  <c r="F87" i="8"/>
  <c r="E87" i="8"/>
  <c r="D87" i="8"/>
  <c r="C87" i="8"/>
  <c r="B87" i="8"/>
  <c r="A87" i="8"/>
  <c r="F86" i="8"/>
  <c r="E86" i="8"/>
  <c r="D86" i="8"/>
  <c r="C86" i="8"/>
  <c r="B86" i="8"/>
  <c r="A86" i="8"/>
  <c r="F85" i="8"/>
  <c r="E85" i="8"/>
  <c r="D85" i="8"/>
  <c r="C85" i="8"/>
  <c r="B85" i="8"/>
  <c r="A85" i="8"/>
  <c r="F84" i="8"/>
  <c r="E84" i="8"/>
  <c r="D84" i="8"/>
  <c r="C84" i="8"/>
  <c r="B84" i="8"/>
  <c r="A84" i="8"/>
  <c r="F83" i="8"/>
  <c r="E83" i="8"/>
  <c r="D83" i="8"/>
  <c r="C83" i="8"/>
  <c r="B83" i="8"/>
  <c r="A83" i="8"/>
  <c r="F82" i="8"/>
  <c r="E82" i="8"/>
  <c r="D82" i="8"/>
  <c r="C82" i="8"/>
  <c r="B82" i="8"/>
  <c r="A82" i="8"/>
  <c r="F81" i="8"/>
  <c r="E81" i="8"/>
  <c r="D81" i="8"/>
  <c r="C81" i="8"/>
  <c r="B81" i="8"/>
  <c r="A81" i="8"/>
  <c r="F80" i="8"/>
  <c r="E80" i="8"/>
  <c r="D80" i="8"/>
  <c r="C80" i="8"/>
  <c r="B80" i="8"/>
  <c r="A80" i="8"/>
  <c r="F79" i="8"/>
  <c r="E79" i="8"/>
  <c r="D79" i="8"/>
  <c r="C79" i="8"/>
  <c r="B79" i="8"/>
  <c r="A79" i="8"/>
  <c r="F78" i="8"/>
  <c r="E78" i="8"/>
  <c r="D78" i="8"/>
  <c r="C78" i="8"/>
  <c r="B78" i="8"/>
  <c r="A78" i="8"/>
  <c r="F77" i="8"/>
  <c r="E77" i="8"/>
  <c r="D77" i="8"/>
  <c r="C77" i="8"/>
  <c r="B77" i="8"/>
  <c r="A77" i="8"/>
  <c r="F76" i="8"/>
  <c r="E76" i="8"/>
  <c r="D76" i="8"/>
  <c r="C76" i="8"/>
  <c r="B76" i="8"/>
  <c r="A76" i="8"/>
  <c r="F75" i="8"/>
  <c r="E75" i="8"/>
  <c r="D75" i="8"/>
  <c r="C75" i="8"/>
  <c r="B75" i="8"/>
  <c r="A75" i="8"/>
  <c r="F74" i="8"/>
  <c r="E74" i="8"/>
  <c r="D74" i="8"/>
  <c r="C74" i="8"/>
  <c r="B74" i="8"/>
  <c r="A74" i="8"/>
  <c r="F73" i="8"/>
  <c r="E73" i="8"/>
  <c r="D73" i="8"/>
  <c r="C73" i="8"/>
  <c r="B73" i="8"/>
  <c r="A73" i="8"/>
  <c r="F72" i="8"/>
  <c r="E72" i="8"/>
  <c r="D72" i="8"/>
  <c r="C72" i="8"/>
  <c r="B72" i="8"/>
  <c r="A72" i="8"/>
  <c r="F71" i="8"/>
  <c r="E71" i="8"/>
  <c r="D71" i="8"/>
  <c r="C71" i="8"/>
  <c r="B71" i="8"/>
  <c r="A71" i="8"/>
  <c r="F70" i="8"/>
  <c r="E70" i="8"/>
  <c r="D70" i="8"/>
  <c r="C70" i="8"/>
  <c r="B70" i="8"/>
  <c r="A70" i="8"/>
  <c r="F69" i="8"/>
  <c r="E69" i="8"/>
  <c r="D69" i="8"/>
  <c r="C69" i="8"/>
  <c r="B69" i="8"/>
  <c r="A69" i="8"/>
  <c r="F68" i="8"/>
  <c r="E68" i="8"/>
  <c r="D68" i="8"/>
  <c r="C68" i="8"/>
  <c r="B68" i="8"/>
  <c r="A68" i="8"/>
  <c r="F67" i="8"/>
  <c r="E67" i="8"/>
  <c r="D67" i="8"/>
  <c r="C67" i="8"/>
  <c r="B67" i="8"/>
  <c r="A67" i="8"/>
  <c r="F66" i="8"/>
  <c r="E66" i="8"/>
  <c r="D66" i="8"/>
  <c r="C66" i="8"/>
  <c r="B66" i="8"/>
  <c r="A66" i="8"/>
  <c r="F65" i="8"/>
  <c r="E65" i="8"/>
  <c r="D65" i="8"/>
  <c r="C65" i="8"/>
  <c r="B65" i="8"/>
  <c r="A65" i="8"/>
  <c r="F64" i="8"/>
  <c r="E64" i="8"/>
  <c r="D64" i="8"/>
  <c r="C64" i="8"/>
  <c r="B64" i="8"/>
  <c r="A64" i="8"/>
  <c r="F63" i="8"/>
  <c r="E63" i="8"/>
  <c r="D63" i="8"/>
  <c r="C63" i="8"/>
  <c r="B63" i="8"/>
  <c r="A63" i="8"/>
  <c r="F62" i="8"/>
  <c r="E62" i="8"/>
  <c r="D62" i="8"/>
  <c r="C62" i="8"/>
  <c r="B62" i="8"/>
  <c r="A62" i="8"/>
  <c r="F61" i="8"/>
  <c r="E61" i="8"/>
  <c r="D61" i="8"/>
  <c r="C61" i="8"/>
  <c r="B61" i="8"/>
  <c r="A61" i="8"/>
  <c r="F60" i="8"/>
  <c r="E60" i="8"/>
  <c r="D60" i="8"/>
  <c r="C60" i="8"/>
  <c r="B60" i="8"/>
  <c r="A60" i="8"/>
  <c r="F59" i="8"/>
  <c r="E59" i="8"/>
  <c r="D59" i="8"/>
  <c r="C59" i="8"/>
  <c r="B59" i="8"/>
  <c r="A59" i="8"/>
  <c r="F58" i="8"/>
  <c r="E58" i="8"/>
  <c r="D58" i="8"/>
  <c r="C58" i="8"/>
  <c r="B58" i="8"/>
  <c r="A58" i="8"/>
  <c r="F57" i="8"/>
  <c r="E57" i="8"/>
  <c r="D57" i="8"/>
  <c r="C57" i="8"/>
  <c r="B57" i="8"/>
  <c r="A57" i="8"/>
  <c r="F56" i="8"/>
  <c r="E56" i="8"/>
  <c r="D56" i="8"/>
  <c r="C56" i="8"/>
  <c r="B56" i="8"/>
  <c r="A56" i="8"/>
  <c r="F55" i="8"/>
  <c r="E55" i="8"/>
  <c r="D55" i="8"/>
  <c r="C55" i="8"/>
  <c r="B55" i="8"/>
  <c r="A55" i="8"/>
  <c r="F54" i="8"/>
  <c r="E54" i="8"/>
  <c r="D54" i="8"/>
  <c r="C54" i="8"/>
  <c r="B54" i="8"/>
  <c r="A54" i="8"/>
  <c r="F53" i="8"/>
  <c r="E53" i="8"/>
  <c r="D53" i="8"/>
  <c r="C53" i="8"/>
  <c r="B53" i="8"/>
  <c r="A53" i="8"/>
  <c r="F52" i="8"/>
  <c r="E52" i="8"/>
  <c r="D52" i="8"/>
  <c r="C52" i="8"/>
  <c r="B52" i="8"/>
  <c r="A52" i="8"/>
  <c r="F51" i="8"/>
  <c r="E51" i="8"/>
  <c r="D51" i="8"/>
  <c r="C51" i="8"/>
  <c r="B51" i="8"/>
  <c r="A51" i="8"/>
  <c r="F50" i="8"/>
  <c r="E50" i="8"/>
  <c r="D50" i="8"/>
  <c r="C50" i="8"/>
  <c r="B50" i="8"/>
  <c r="A50" i="8"/>
  <c r="F49" i="8"/>
  <c r="E49" i="8"/>
  <c r="D49" i="8"/>
  <c r="C49" i="8"/>
  <c r="B49" i="8"/>
  <c r="A49" i="8"/>
  <c r="F48" i="8"/>
  <c r="E48" i="8"/>
  <c r="D48" i="8"/>
  <c r="C48" i="8"/>
  <c r="B48" i="8"/>
  <c r="A48" i="8"/>
  <c r="F47" i="8"/>
  <c r="E47" i="8"/>
  <c r="D47" i="8"/>
  <c r="C47" i="8"/>
  <c r="B47" i="8"/>
  <c r="A47" i="8"/>
  <c r="F46" i="8"/>
  <c r="E46" i="8"/>
  <c r="D46" i="8"/>
  <c r="C46" i="8"/>
  <c r="B46" i="8"/>
  <c r="A46" i="8"/>
  <c r="F45" i="8"/>
  <c r="E45" i="8"/>
  <c r="D45" i="8"/>
  <c r="C45" i="8"/>
  <c r="B45" i="8"/>
  <c r="A45" i="8"/>
  <c r="F44" i="8"/>
  <c r="E44" i="8"/>
  <c r="D44" i="8"/>
  <c r="C44" i="8"/>
  <c r="B44" i="8"/>
  <c r="A44" i="8"/>
  <c r="F43" i="8"/>
  <c r="E43" i="8"/>
  <c r="D43" i="8"/>
  <c r="C43" i="8"/>
  <c r="B43" i="8"/>
  <c r="A43" i="8"/>
  <c r="F42" i="8"/>
  <c r="E42" i="8"/>
  <c r="D42" i="8"/>
  <c r="C42" i="8"/>
  <c r="B42" i="8"/>
  <c r="A42" i="8"/>
  <c r="F41" i="8"/>
  <c r="E41" i="8"/>
  <c r="D41" i="8"/>
  <c r="C41" i="8"/>
  <c r="B41" i="8"/>
  <c r="A41" i="8"/>
  <c r="F40" i="8"/>
  <c r="E40" i="8"/>
  <c r="D40" i="8"/>
  <c r="C40" i="8"/>
  <c r="B40" i="8"/>
  <c r="A40" i="8"/>
  <c r="F39" i="8"/>
  <c r="E39" i="8"/>
  <c r="D39" i="8"/>
  <c r="C39" i="8"/>
  <c r="B39" i="8"/>
  <c r="A39" i="8"/>
  <c r="F38" i="8"/>
  <c r="E38" i="8"/>
  <c r="D38" i="8"/>
  <c r="C38" i="8"/>
  <c r="B38" i="8"/>
  <c r="A38" i="8"/>
  <c r="F37" i="8"/>
  <c r="E37" i="8"/>
  <c r="D37" i="8"/>
  <c r="C37" i="8"/>
  <c r="B37" i="8"/>
  <c r="A37" i="8"/>
  <c r="F36" i="8"/>
  <c r="E36" i="8"/>
  <c r="D36" i="8"/>
  <c r="C36" i="8"/>
  <c r="B36" i="8"/>
  <c r="A36" i="8"/>
  <c r="F35" i="8"/>
  <c r="E35" i="8"/>
  <c r="D35" i="8"/>
  <c r="C35" i="8"/>
  <c r="B35" i="8"/>
  <c r="A35" i="8"/>
  <c r="F34" i="8"/>
  <c r="E34" i="8"/>
  <c r="D34" i="8"/>
  <c r="C34" i="8"/>
  <c r="B34" i="8"/>
  <c r="A34" i="8"/>
  <c r="F33" i="8"/>
  <c r="E33" i="8"/>
  <c r="D33" i="8"/>
  <c r="C33" i="8"/>
  <c r="B33" i="8"/>
  <c r="A33" i="8"/>
  <c r="F32" i="8"/>
  <c r="E32" i="8"/>
  <c r="D32" i="8"/>
  <c r="C32" i="8"/>
  <c r="B32" i="8"/>
  <c r="A32" i="8"/>
  <c r="F31" i="8"/>
  <c r="E31" i="8"/>
  <c r="D31" i="8"/>
  <c r="C31" i="8"/>
  <c r="B31" i="8"/>
  <c r="A31" i="8"/>
  <c r="F30" i="8"/>
  <c r="E30" i="8"/>
  <c r="D30" i="8"/>
  <c r="C30" i="8"/>
  <c r="B30" i="8"/>
  <c r="A30" i="8"/>
  <c r="F29" i="8"/>
  <c r="E29" i="8"/>
  <c r="D29" i="8"/>
  <c r="C29" i="8"/>
  <c r="B29" i="8"/>
  <c r="A29" i="8"/>
  <c r="F28" i="8"/>
  <c r="E28" i="8"/>
  <c r="D28" i="8"/>
  <c r="C28" i="8"/>
  <c r="B28" i="8"/>
  <c r="A28" i="8"/>
  <c r="F27" i="8"/>
  <c r="E27" i="8"/>
  <c r="D27" i="8"/>
  <c r="C27" i="8"/>
  <c r="B27" i="8"/>
  <c r="A27" i="8"/>
  <c r="F26" i="8"/>
  <c r="E26" i="8"/>
  <c r="D26" i="8"/>
  <c r="C26" i="8"/>
  <c r="B26" i="8"/>
  <c r="A26" i="8"/>
  <c r="F25" i="8"/>
  <c r="E25" i="8"/>
  <c r="D25" i="8"/>
  <c r="C25" i="8"/>
  <c r="B25" i="8"/>
  <c r="A25" i="8"/>
  <c r="F24" i="8"/>
  <c r="E24" i="8"/>
  <c r="D24" i="8"/>
  <c r="C24" i="8"/>
  <c r="B24" i="8"/>
  <c r="A24" i="8"/>
  <c r="F23" i="8"/>
  <c r="E23" i="8"/>
  <c r="D23" i="8"/>
  <c r="C23" i="8"/>
  <c r="B23" i="8"/>
  <c r="A23" i="8"/>
  <c r="F22" i="8"/>
  <c r="E22" i="8"/>
  <c r="D22" i="8"/>
  <c r="C22" i="8"/>
  <c r="B22" i="8"/>
  <c r="A22" i="8"/>
  <c r="F21" i="8"/>
  <c r="E21" i="8"/>
  <c r="D21" i="8"/>
  <c r="C21" i="8"/>
  <c r="B21" i="8"/>
  <c r="A21" i="8"/>
  <c r="F20" i="8"/>
  <c r="E20" i="8"/>
  <c r="D20" i="8"/>
  <c r="C20" i="8"/>
  <c r="B20" i="8"/>
  <c r="A20" i="8"/>
  <c r="F19" i="8"/>
  <c r="E19" i="8"/>
  <c r="D19" i="8"/>
  <c r="C19" i="8"/>
  <c r="B19" i="8"/>
  <c r="A19" i="8"/>
  <c r="F18" i="8"/>
  <c r="E18" i="8"/>
  <c r="D18" i="8"/>
  <c r="C18" i="8"/>
  <c r="B18" i="8"/>
  <c r="A18" i="8"/>
  <c r="F17" i="8"/>
  <c r="E17" i="8"/>
  <c r="D17" i="8"/>
  <c r="C17" i="8"/>
  <c r="B17" i="8"/>
  <c r="A17" i="8"/>
  <c r="F16" i="8"/>
  <c r="E16" i="8"/>
  <c r="D16" i="8"/>
  <c r="C16" i="8"/>
  <c r="B16" i="8"/>
  <c r="A16" i="8"/>
  <c r="F15" i="8"/>
  <c r="E15" i="8"/>
  <c r="D15" i="8"/>
  <c r="C15" i="8"/>
  <c r="B15" i="8"/>
  <c r="A15" i="8"/>
  <c r="F14" i="8"/>
  <c r="E14" i="8"/>
  <c r="D14" i="8"/>
  <c r="C14" i="8"/>
  <c r="B14" i="8"/>
  <c r="A14" i="8"/>
  <c r="F13" i="8"/>
  <c r="E13" i="8"/>
  <c r="D13" i="8"/>
  <c r="C13" i="8"/>
  <c r="B13" i="8"/>
  <c r="A13" i="8"/>
  <c r="F12" i="8"/>
  <c r="E12" i="8"/>
  <c r="D12" i="8"/>
  <c r="C12" i="8"/>
  <c r="B12" i="8"/>
  <c r="A12" i="8"/>
  <c r="F11" i="8"/>
  <c r="E11" i="8"/>
  <c r="D11" i="8"/>
  <c r="C11" i="8"/>
  <c r="B11" i="8"/>
  <c r="A11" i="8"/>
  <c r="F10" i="8"/>
  <c r="E10" i="8"/>
  <c r="D10" i="8"/>
  <c r="C10" i="8"/>
  <c r="B10" i="8"/>
  <c r="A10" i="8"/>
  <c r="F9" i="8"/>
  <c r="E9" i="8"/>
  <c r="D9" i="8"/>
  <c r="C9" i="8"/>
  <c r="B9" i="8"/>
  <c r="A9" i="8"/>
  <c r="F8" i="8"/>
  <c r="E8" i="8"/>
  <c r="D8" i="8"/>
  <c r="C8" i="8"/>
  <c r="B8" i="8"/>
  <c r="A8" i="8"/>
  <c r="F7" i="8"/>
  <c r="E7" i="8"/>
  <c r="D7" i="8"/>
  <c r="C7" i="8"/>
  <c r="B7" i="8"/>
  <c r="A7" i="8"/>
  <c r="B326" i="7"/>
  <c r="A326" i="7"/>
  <c r="B325" i="7"/>
  <c r="A325" i="7"/>
  <c r="B324" i="7"/>
  <c r="A324" i="7"/>
  <c r="B323" i="7"/>
  <c r="A323" i="7"/>
  <c r="B322" i="7"/>
  <c r="A322" i="7"/>
  <c r="B321" i="7"/>
  <c r="A321" i="7"/>
  <c r="B320" i="7"/>
  <c r="A320" i="7"/>
  <c r="B319" i="7"/>
  <c r="A319" i="7"/>
  <c r="B318" i="7"/>
  <c r="A318" i="7"/>
  <c r="B317" i="7"/>
  <c r="A317" i="7"/>
  <c r="B316" i="7"/>
  <c r="A316" i="7"/>
  <c r="B315" i="7"/>
  <c r="A315" i="7"/>
  <c r="B314" i="7"/>
  <c r="A314" i="7"/>
  <c r="B313" i="7"/>
  <c r="A313" i="7"/>
  <c r="B312" i="7"/>
  <c r="A312" i="7"/>
  <c r="B311" i="7"/>
  <c r="A311" i="7"/>
  <c r="B310" i="7"/>
  <c r="A310" i="7"/>
  <c r="B309" i="7"/>
  <c r="A309" i="7"/>
  <c r="B308" i="7"/>
  <c r="A308" i="7"/>
  <c r="B307" i="7"/>
  <c r="A307" i="7"/>
  <c r="B306" i="7"/>
  <c r="A306" i="7"/>
  <c r="B305" i="7"/>
  <c r="A305" i="7"/>
  <c r="B304" i="7"/>
  <c r="A304" i="7"/>
  <c r="B303" i="7"/>
  <c r="A303" i="7"/>
  <c r="B302" i="7"/>
  <c r="A302" i="7"/>
  <c r="B301" i="7"/>
  <c r="A301" i="7"/>
  <c r="B300" i="7"/>
  <c r="A300" i="7"/>
  <c r="B299" i="7"/>
  <c r="A299" i="7"/>
  <c r="B298" i="7"/>
  <c r="A298" i="7"/>
  <c r="B297" i="7"/>
  <c r="A297" i="7"/>
  <c r="B296" i="7"/>
  <c r="A296" i="7"/>
  <c r="B295" i="7"/>
  <c r="A295" i="7"/>
  <c r="B294" i="7"/>
  <c r="A294" i="7"/>
  <c r="B293" i="7"/>
  <c r="A293" i="7"/>
  <c r="B292" i="7"/>
  <c r="A292" i="7"/>
  <c r="B291" i="7"/>
  <c r="A291" i="7"/>
  <c r="B290" i="7"/>
  <c r="A290" i="7"/>
  <c r="B289" i="7"/>
  <c r="A289" i="7"/>
  <c r="B288" i="7"/>
  <c r="A288" i="7"/>
  <c r="B287" i="7"/>
  <c r="A287" i="7"/>
  <c r="B286" i="7"/>
  <c r="A286" i="7"/>
  <c r="B285" i="7"/>
  <c r="A285" i="7"/>
  <c r="B284" i="7"/>
  <c r="A284" i="7"/>
  <c r="B283" i="7"/>
  <c r="A283" i="7"/>
  <c r="B282" i="7"/>
  <c r="A282" i="7"/>
  <c r="B281" i="7"/>
  <c r="A281" i="7"/>
  <c r="B280" i="7"/>
  <c r="A280" i="7"/>
  <c r="B279" i="7"/>
  <c r="A279" i="7"/>
  <c r="B278" i="7"/>
  <c r="A278" i="7"/>
  <c r="B277" i="7"/>
  <c r="A277" i="7"/>
  <c r="B276" i="7"/>
  <c r="A276" i="7"/>
  <c r="B275" i="7"/>
  <c r="A275" i="7"/>
  <c r="B274" i="7"/>
  <c r="A274" i="7"/>
  <c r="B273" i="7"/>
  <c r="A273" i="7"/>
  <c r="B272" i="7"/>
  <c r="A272" i="7"/>
  <c r="B271" i="7"/>
  <c r="A271" i="7"/>
  <c r="B270" i="7"/>
  <c r="A270" i="7"/>
  <c r="B269" i="7"/>
  <c r="A269" i="7"/>
  <c r="B268" i="7"/>
  <c r="A268" i="7"/>
  <c r="B267" i="7"/>
  <c r="A267" i="7"/>
  <c r="B266" i="7"/>
  <c r="A266" i="7"/>
  <c r="B265" i="7"/>
  <c r="A265" i="7"/>
  <c r="B264" i="7"/>
  <c r="A264" i="7"/>
  <c r="B263" i="7"/>
  <c r="A263" i="7"/>
  <c r="B262" i="7"/>
  <c r="A262" i="7"/>
  <c r="B261" i="7"/>
  <c r="A261" i="7"/>
  <c r="B260" i="7"/>
  <c r="A260" i="7"/>
  <c r="B259" i="7"/>
  <c r="A259" i="7"/>
  <c r="B258" i="7"/>
  <c r="A258" i="7"/>
  <c r="B257" i="7"/>
  <c r="A257" i="7"/>
  <c r="B256" i="7"/>
  <c r="A256" i="7"/>
  <c r="B255" i="7"/>
  <c r="A255" i="7"/>
  <c r="B254" i="7"/>
  <c r="A254" i="7"/>
  <c r="B253" i="7"/>
  <c r="A253" i="7"/>
  <c r="B252" i="7"/>
  <c r="A252" i="7"/>
  <c r="B251" i="7"/>
  <c r="A251" i="7"/>
  <c r="B250" i="7"/>
  <c r="A250" i="7"/>
  <c r="B249" i="7"/>
  <c r="A249" i="7"/>
  <c r="B248" i="7"/>
  <c r="A248" i="7"/>
  <c r="B247" i="7"/>
  <c r="A247" i="7"/>
  <c r="B246" i="7"/>
  <c r="A246" i="7"/>
  <c r="B245" i="7"/>
  <c r="A245" i="7"/>
  <c r="B244" i="7"/>
  <c r="A244" i="7"/>
  <c r="B243" i="7"/>
  <c r="A243" i="7"/>
  <c r="B242" i="7"/>
  <c r="A242" i="7"/>
  <c r="B241" i="7"/>
  <c r="A241" i="7"/>
  <c r="B240" i="7"/>
  <c r="A240" i="7"/>
  <c r="B239" i="7"/>
  <c r="A239" i="7"/>
  <c r="B238" i="7"/>
  <c r="A238" i="7"/>
  <c r="B237" i="7"/>
  <c r="A237" i="7"/>
  <c r="B236" i="7"/>
  <c r="A236" i="7"/>
  <c r="B235" i="7"/>
  <c r="A235" i="7"/>
  <c r="B234" i="7"/>
  <c r="A234" i="7"/>
  <c r="B233" i="7"/>
  <c r="A233" i="7"/>
  <c r="B232" i="7"/>
  <c r="A232" i="7"/>
  <c r="B231" i="7"/>
  <c r="A231" i="7"/>
  <c r="B230" i="7"/>
  <c r="A230" i="7"/>
  <c r="B229" i="7"/>
  <c r="A229" i="7"/>
  <c r="B228" i="7"/>
  <c r="A228" i="7"/>
  <c r="B227" i="7"/>
  <c r="A227" i="7"/>
  <c r="B226" i="7"/>
  <c r="A226" i="7"/>
  <c r="B225" i="7"/>
  <c r="A225" i="7"/>
  <c r="B224" i="7"/>
  <c r="A224" i="7"/>
  <c r="B223" i="7"/>
  <c r="A223" i="7"/>
  <c r="B222" i="7"/>
  <c r="A222" i="7"/>
  <c r="B221" i="7"/>
  <c r="A221" i="7"/>
  <c r="B220" i="7"/>
  <c r="A220" i="7"/>
  <c r="B219" i="7"/>
  <c r="A219" i="7"/>
  <c r="B218" i="7"/>
  <c r="A218" i="7"/>
  <c r="B217" i="7"/>
  <c r="A217" i="7"/>
  <c r="B216" i="7"/>
  <c r="A216" i="7"/>
  <c r="B215" i="7"/>
  <c r="A215" i="7"/>
  <c r="B214" i="7"/>
  <c r="A214" i="7"/>
  <c r="B213" i="7"/>
  <c r="A213" i="7"/>
  <c r="B212" i="7"/>
  <c r="A212" i="7"/>
  <c r="B211" i="7"/>
  <c r="A211" i="7"/>
  <c r="B210" i="7"/>
  <c r="A210" i="7"/>
  <c r="B209" i="7"/>
  <c r="A209" i="7"/>
  <c r="B208" i="7"/>
  <c r="A208" i="7"/>
  <c r="B207" i="7"/>
  <c r="A207" i="7"/>
  <c r="B206" i="7"/>
  <c r="A206" i="7"/>
  <c r="B205" i="7"/>
  <c r="A205" i="7"/>
  <c r="B204" i="7"/>
  <c r="A204" i="7"/>
  <c r="B203" i="7"/>
  <c r="A203" i="7"/>
  <c r="B202" i="7"/>
  <c r="A202" i="7"/>
  <c r="B201" i="7"/>
  <c r="A201" i="7"/>
  <c r="B200" i="7"/>
  <c r="A200" i="7"/>
  <c r="B199" i="7"/>
  <c r="A199" i="7"/>
  <c r="B198" i="7"/>
  <c r="A198" i="7"/>
  <c r="B197" i="7"/>
  <c r="A197" i="7"/>
  <c r="B196" i="7"/>
  <c r="A196" i="7"/>
  <c r="B195" i="7"/>
  <c r="A195" i="7"/>
  <c r="B194" i="7"/>
  <c r="A194" i="7"/>
  <c r="B193" i="7"/>
  <c r="A193" i="7"/>
  <c r="B192" i="7"/>
  <c r="A192" i="7"/>
  <c r="B191" i="7"/>
  <c r="A191" i="7"/>
  <c r="B190" i="7"/>
  <c r="A190" i="7"/>
  <c r="B189" i="7"/>
  <c r="A189" i="7"/>
  <c r="B188" i="7"/>
  <c r="A188" i="7"/>
  <c r="B187" i="7"/>
  <c r="A187" i="7"/>
  <c r="B186" i="7"/>
  <c r="A186" i="7"/>
  <c r="B185" i="7"/>
  <c r="A185" i="7"/>
  <c r="B184" i="7"/>
  <c r="A184" i="7"/>
  <c r="B183" i="7"/>
  <c r="A183" i="7"/>
  <c r="B182" i="7"/>
  <c r="A182" i="7"/>
  <c r="B181" i="7"/>
  <c r="A181" i="7"/>
  <c r="B180" i="7"/>
  <c r="A180" i="7"/>
  <c r="B179" i="7"/>
  <c r="A179" i="7"/>
  <c r="B178" i="7"/>
  <c r="A178" i="7"/>
  <c r="B177" i="7"/>
  <c r="A177" i="7"/>
  <c r="B176" i="7"/>
  <c r="A176" i="7"/>
  <c r="B175" i="7"/>
  <c r="A175" i="7"/>
  <c r="B174" i="7"/>
  <c r="A174" i="7"/>
  <c r="B173" i="7"/>
  <c r="A173" i="7"/>
  <c r="B172" i="7"/>
  <c r="A172" i="7"/>
  <c r="B171" i="7"/>
  <c r="A171" i="7"/>
  <c r="B170" i="7"/>
  <c r="A170" i="7"/>
  <c r="B169" i="7"/>
  <c r="A169" i="7"/>
  <c r="B168" i="7"/>
  <c r="A168" i="7"/>
  <c r="B167" i="7"/>
  <c r="A167" i="7"/>
  <c r="B166" i="7"/>
  <c r="A166" i="7"/>
  <c r="B165" i="7"/>
  <c r="A165" i="7"/>
  <c r="B164" i="7"/>
  <c r="A164" i="7"/>
  <c r="B163" i="7"/>
  <c r="A163" i="7"/>
  <c r="B162" i="7"/>
  <c r="A162" i="7"/>
  <c r="B161" i="7"/>
  <c r="A161" i="7"/>
  <c r="B160" i="7"/>
  <c r="A160" i="7"/>
  <c r="B159" i="7"/>
  <c r="A159" i="7"/>
  <c r="B158" i="7"/>
  <c r="A158" i="7"/>
  <c r="B157" i="7"/>
  <c r="A157" i="7"/>
  <c r="B156" i="7"/>
  <c r="A156" i="7"/>
  <c r="B155" i="7"/>
  <c r="A155" i="7"/>
  <c r="B154" i="7"/>
  <c r="A154" i="7"/>
  <c r="B153" i="7"/>
  <c r="A153" i="7"/>
  <c r="B152" i="7"/>
  <c r="A152" i="7"/>
  <c r="B151" i="7"/>
  <c r="A151" i="7"/>
  <c r="B150" i="7"/>
  <c r="A150" i="7"/>
  <c r="B149" i="7"/>
  <c r="A149" i="7"/>
  <c r="B148" i="7"/>
  <c r="A148" i="7"/>
  <c r="B147" i="7"/>
  <c r="A147" i="7"/>
  <c r="B146" i="7"/>
  <c r="A146" i="7"/>
  <c r="B145" i="7"/>
  <c r="A145" i="7"/>
  <c r="B144" i="7"/>
  <c r="A144" i="7"/>
  <c r="B143" i="7"/>
  <c r="A143" i="7"/>
  <c r="B142" i="7"/>
  <c r="A142" i="7"/>
  <c r="B141" i="7"/>
  <c r="A141" i="7"/>
  <c r="B140" i="7"/>
  <c r="A140" i="7"/>
  <c r="B139" i="7"/>
  <c r="A139" i="7"/>
  <c r="B138" i="7"/>
  <c r="A138" i="7"/>
  <c r="B137" i="7"/>
  <c r="A137" i="7"/>
  <c r="B136" i="7"/>
  <c r="A136" i="7"/>
  <c r="B135" i="7"/>
  <c r="A135" i="7"/>
  <c r="B134" i="7"/>
  <c r="A134" i="7"/>
  <c r="B133" i="7"/>
  <c r="A133" i="7"/>
  <c r="B132" i="7"/>
  <c r="A132" i="7"/>
  <c r="B131" i="7"/>
  <c r="A131" i="7"/>
  <c r="B130" i="7"/>
  <c r="A130" i="7"/>
  <c r="B129" i="7"/>
  <c r="A129" i="7"/>
  <c r="B128" i="7"/>
  <c r="A128" i="7"/>
  <c r="B127" i="7"/>
  <c r="A127" i="7"/>
  <c r="B126" i="7"/>
  <c r="A126" i="7"/>
  <c r="B125" i="7"/>
  <c r="A125" i="7"/>
  <c r="B124" i="7"/>
  <c r="A124" i="7"/>
  <c r="B123" i="7"/>
  <c r="A123" i="7"/>
  <c r="B122" i="7"/>
  <c r="A122" i="7"/>
  <c r="B121" i="7"/>
  <c r="A121" i="7"/>
  <c r="B120" i="7"/>
  <c r="A120" i="7"/>
  <c r="B119" i="7"/>
  <c r="A119" i="7"/>
  <c r="B118" i="7"/>
  <c r="A118" i="7"/>
  <c r="B117" i="7"/>
  <c r="A117" i="7"/>
  <c r="B116" i="7"/>
  <c r="A116" i="7"/>
  <c r="B115" i="7"/>
  <c r="A115" i="7"/>
  <c r="B114" i="7"/>
  <c r="A114" i="7"/>
  <c r="B113" i="7"/>
  <c r="A113" i="7"/>
  <c r="B112" i="7"/>
  <c r="A112" i="7"/>
  <c r="B111" i="7"/>
  <c r="A111" i="7"/>
  <c r="B110" i="7"/>
  <c r="A110" i="7"/>
  <c r="B109" i="7"/>
  <c r="A109" i="7"/>
  <c r="B108" i="7"/>
  <c r="A108" i="7"/>
  <c r="B107" i="7"/>
  <c r="A107" i="7"/>
  <c r="B106" i="7"/>
  <c r="A106" i="7"/>
  <c r="B105" i="7"/>
  <c r="A105" i="7"/>
  <c r="B104" i="7"/>
  <c r="A104" i="7"/>
  <c r="B103" i="7"/>
  <c r="A103" i="7"/>
  <c r="B102" i="7"/>
  <c r="A102" i="7"/>
  <c r="B101" i="7"/>
  <c r="A101" i="7"/>
  <c r="B100" i="7"/>
  <c r="A100" i="7"/>
  <c r="B99" i="7"/>
  <c r="A99" i="7"/>
  <c r="B98" i="7"/>
  <c r="A98" i="7"/>
  <c r="B97" i="7"/>
  <c r="A97" i="7"/>
  <c r="B96" i="7"/>
  <c r="A96" i="7"/>
  <c r="B95" i="7"/>
  <c r="A95" i="7"/>
  <c r="B94" i="7"/>
  <c r="A94" i="7"/>
  <c r="B93" i="7"/>
  <c r="A93" i="7"/>
  <c r="B92" i="7"/>
  <c r="A92" i="7"/>
  <c r="B91" i="7"/>
  <c r="A91" i="7"/>
  <c r="B90" i="7"/>
  <c r="A90" i="7"/>
  <c r="B89" i="7"/>
  <c r="A89" i="7"/>
  <c r="B88" i="7"/>
  <c r="A88" i="7"/>
  <c r="B87" i="7"/>
  <c r="A87" i="7"/>
  <c r="B86" i="7"/>
  <c r="A86" i="7"/>
  <c r="B85" i="7"/>
  <c r="A85" i="7"/>
  <c r="B84" i="7"/>
  <c r="A84" i="7"/>
  <c r="B83" i="7"/>
  <c r="A83" i="7"/>
  <c r="B82" i="7"/>
  <c r="A82" i="7"/>
  <c r="B81" i="7"/>
  <c r="A81" i="7"/>
  <c r="B80" i="7"/>
  <c r="A80" i="7"/>
  <c r="B79" i="7"/>
  <c r="A79" i="7"/>
  <c r="B78" i="7"/>
  <c r="A78" i="7"/>
  <c r="B77" i="7"/>
  <c r="A77" i="7"/>
  <c r="B76" i="7"/>
  <c r="A76" i="7"/>
  <c r="B75" i="7"/>
  <c r="A75" i="7"/>
  <c r="B74" i="7"/>
  <c r="A74" i="7"/>
  <c r="B73" i="7"/>
  <c r="A73" i="7"/>
  <c r="B72" i="7"/>
  <c r="A72" i="7"/>
  <c r="B71" i="7"/>
  <c r="A71" i="7"/>
  <c r="B70" i="7"/>
  <c r="A70" i="7"/>
  <c r="B69" i="7"/>
  <c r="A69" i="7"/>
  <c r="B68" i="7"/>
  <c r="A68" i="7"/>
  <c r="B67" i="7"/>
  <c r="A67" i="7"/>
  <c r="B66" i="7"/>
  <c r="A66" i="7"/>
  <c r="B65" i="7"/>
  <c r="A65" i="7"/>
  <c r="B64" i="7"/>
  <c r="A64" i="7"/>
  <c r="B63" i="7"/>
  <c r="A63" i="7"/>
  <c r="B62" i="7"/>
  <c r="A62" i="7"/>
  <c r="B61" i="7"/>
  <c r="A61" i="7"/>
  <c r="B60" i="7"/>
  <c r="A60" i="7"/>
  <c r="B59" i="7"/>
  <c r="A59" i="7"/>
  <c r="B58" i="7"/>
  <c r="A58" i="7"/>
  <c r="B57" i="7"/>
  <c r="A57" i="7"/>
  <c r="B56" i="7"/>
  <c r="A56" i="7"/>
  <c r="B55" i="7"/>
  <c r="A55" i="7"/>
  <c r="B54" i="7"/>
  <c r="A54" i="7"/>
  <c r="B53" i="7"/>
  <c r="A53" i="7"/>
  <c r="B52" i="7"/>
  <c r="A52" i="7"/>
  <c r="B51" i="7"/>
  <c r="A51" i="7"/>
  <c r="B50" i="7"/>
  <c r="A50" i="7"/>
  <c r="B49" i="7"/>
  <c r="A49" i="7"/>
  <c r="B48" i="7"/>
  <c r="A48" i="7"/>
  <c r="B47" i="7"/>
  <c r="A47" i="7"/>
  <c r="B46" i="7"/>
  <c r="A46" i="7"/>
  <c r="B45" i="7"/>
  <c r="A45" i="7"/>
  <c r="B44" i="7"/>
  <c r="A44" i="7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F326" i="7"/>
  <c r="E326" i="7"/>
  <c r="D326" i="7"/>
  <c r="C326" i="7"/>
  <c r="F325" i="7"/>
  <c r="E325" i="7"/>
  <c r="D325" i="7"/>
  <c r="C325" i="7"/>
  <c r="F324" i="7"/>
  <c r="E324" i="7"/>
  <c r="D324" i="7"/>
  <c r="C324" i="7"/>
  <c r="F323" i="7"/>
  <c r="E323" i="7"/>
  <c r="D323" i="7"/>
  <c r="C323" i="7"/>
  <c r="F322" i="7"/>
  <c r="E322" i="7"/>
  <c r="D322" i="7"/>
  <c r="C322" i="7"/>
  <c r="F321" i="7"/>
  <c r="E321" i="7"/>
  <c r="D321" i="7"/>
  <c r="C321" i="7"/>
  <c r="F320" i="7"/>
  <c r="E320" i="7"/>
  <c r="D320" i="7"/>
  <c r="C320" i="7"/>
  <c r="F319" i="7"/>
  <c r="E319" i="7"/>
  <c r="D319" i="7"/>
  <c r="C319" i="7"/>
  <c r="F318" i="7"/>
  <c r="E318" i="7"/>
  <c r="D318" i="7"/>
  <c r="C318" i="7"/>
  <c r="F317" i="7"/>
  <c r="E317" i="7"/>
  <c r="D317" i="7"/>
  <c r="C317" i="7"/>
  <c r="F316" i="7"/>
  <c r="E316" i="7"/>
  <c r="D316" i="7"/>
  <c r="C316" i="7"/>
  <c r="F315" i="7"/>
  <c r="E315" i="7"/>
  <c r="D315" i="7"/>
  <c r="C315" i="7"/>
  <c r="F314" i="7"/>
  <c r="E314" i="7"/>
  <c r="D314" i="7"/>
  <c r="C314" i="7"/>
  <c r="F313" i="7"/>
  <c r="E313" i="7"/>
  <c r="D313" i="7"/>
  <c r="C313" i="7"/>
  <c r="F312" i="7"/>
  <c r="E312" i="7"/>
  <c r="D312" i="7"/>
  <c r="C312" i="7"/>
  <c r="F311" i="7"/>
  <c r="E311" i="7"/>
  <c r="D311" i="7"/>
  <c r="C311" i="7"/>
  <c r="F310" i="7"/>
  <c r="E310" i="7"/>
  <c r="D310" i="7"/>
  <c r="C310" i="7"/>
  <c r="F309" i="7"/>
  <c r="E309" i="7"/>
  <c r="D309" i="7"/>
  <c r="C309" i="7"/>
  <c r="F308" i="7"/>
  <c r="E308" i="7"/>
  <c r="D308" i="7"/>
  <c r="C308" i="7"/>
  <c r="F307" i="7"/>
  <c r="E307" i="7"/>
  <c r="D307" i="7"/>
  <c r="C307" i="7"/>
  <c r="F306" i="7"/>
  <c r="E306" i="7"/>
  <c r="D306" i="7"/>
  <c r="C306" i="7"/>
  <c r="F305" i="7"/>
  <c r="E305" i="7"/>
  <c r="D305" i="7"/>
  <c r="C305" i="7"/>
  <c r="F304" i="7"/>
  <c r="E304" i="7"/>
  <c r="D304" i="7"/>
  <c r="C304" i="7"/>
  <c r="F303" i="7"/>
  <c r="E303" i="7"/>
  <c r="D303" i="7"/>
  <c r="C303" i="7"/>
  <c r="F302" i="7"/>
  <c r="E302" i="7"/>
  <c r="D302" i="7"/>
  <c r="C302" i="7"/>
  <c r="F301" i="7"/>
  <c r="E301" i="7"/>
  <c r="D301" i="7"/>
  <c r="C301" i="7"/>
  <c r="F300" i="7"/>
  <c r="E300" i="7"/>
  <c r="D300" i="7"/>
  <c r="C300" i="7"/>
  <c r="F299" i="7"/>
  <c r="E299" i="7"/>
  <c r="D299" i="7"/>
  <c r="C299" i="7"/>
  <c r="F298" i="7"/>
  <c r="E298" i="7"/>
  <c r="D298" i="7"/>
  <c r="C298" i="7"/>
  <c r="F297" i="7"/>
  <c r="E297" i="7"/>
  <c r="D297" i="7"/>
  <c r="C297" i="7"/>
  <c r="F296" i="7"/>
  <c r="E296" i="7"/>
  <c r="D296" i="7"/>
  <c r="C296" i="7"/>
  <c r="F295" i="7"/>
  <c r="E295" i="7"/>
  <c r="D295" i="7"/>
  <c r="C295" i="7"/>
  <c r="F294" i="7"/>
  <c r="E294" i="7"/>
  <c r="D294" i="7"/>
  <c r="C294" i="7"/>
  <c r="F293" i="7"/>
  <c r="E293" i="7"/>
  <c r="D293" i="7"/>
  <c r="C293" i="7"/>
  <c r="F292" i="7"/>
  <c r="E292" i="7"/>
  <c r="D292" i="7"/>
  <c r="C292" i="7"/>
  <c r="F291" i="7"/>
  <c r="E291" i="7"/>
  <c r="D291" i="7"/>
  <c r="C291" i="7"/>
  <c r="F290" i="7"/>
  <c r="E290" i="7"/>
  <c r="D290" i="7"/>
  <c r="C290" i="7"/>
  <c r="F289" i="7"/>
  <c r="E289" i="7"/>
  <c r="D289" i="7"/>
  <c r="C289" i="7"/>
  <c r="F288" i="7"/>
  <c r="E288" i="7"/>
  <c r="D288" i="7"/>
  <c r="C288" i="7"/>
  <c r="F287" i="7"/>
  <c r="E287" i="7"/>
  <c r="D287" i="7"/>
  <c r="C287" i="7"/>
  <c r="F286" i="7"/>
  <c r="E286" i="7"/>
  <c r="D286" i="7"/>
  <c r="C286" i="7"/>
  <c r="F285" i="7"/>
  <c r="E285" i="7"/>
  <c r="D285" i="7"/>
  <c r="C285" i="7"/>
  <c r="F284" i="7"/>
  <c r="E284" i="7"/>
  <c r="D284" i="7"/>
  <c r="C284" i="7"/>
  <c r="F283" i="7"/>
  <c r="E283" i="7"/>
  <c r="D283" i="7"/>
  <c r="C283" i="7"/>
  <c r="F282" i="7"/>
  <c r="E282" i="7"/>
  <c r="D282" i="7"/>
  <c r="C282" i="7"/>
  <c r="F281" i="7"/>
  <c r="E281" i="7"/>
  <c r="D281" i="7"/>
  <c r="C281" i="7"/>
  <c r="F280" i="7"/>
  <c r="E280" i="7"/>
  <c r="D280" i="7"/>
  <c r="C280" i="7"/>
  <c r="F279" i="7"/>
  <c r="E279" i="7"/>
  <c r="D279" i="7"/>
  <c r="C279" i="7"/>
  <c r="F278" i="7"/>
  <c r="E278" i="7"/>
  <c r="D278" i="7"/>
  <c r="C278" i="7"/>
  <c r="F277" i="7"/>
  <c r="E277" i="7"/>
  <c r="D277" i="7"/>
  <c r="C277" i="7"/>
  <c r="F276" i="7"/>
  <c r="E276" i="7"/>
  <c r="D276" i="7"/>
  <c r="C276" i="7"/>
  <c r="F275" i="7"/>
  <c r="E275" i="7"/>
  <c r="D275" i="7"/>
  <c r="C275" i="7"/>
  <c r="F274" i="7"/>
  <c r="E274" i="7"/>
  <c r="D274" i="7"/>
  <c r="C274" i="7"/>
  <c r="F273" i="7"/>
  <c r="E273" i="7"/>
  <c r="D273" i="7"/>
  <c r="C273" i="7"/>
  <c r="F272" i="7"/>
  <c r="E272" i="7"/>
  <c r="D272" i="7"/>
  <c r="C272" i="7"/>
  <c r="F271" i="7"/>
  <c r="E271" i="7"/>
  <c r="D271" i="7"/>
  <c r="C271" i="7"/>
  <c r="F270" i="7"/>
  <c r="E270" i="7"/>
  <c r="D270" i="7"/>
  <c r="C270" i="7"/>
  <c r="F269" i="7"/>
  <c r="E269" i="7"/>
  <c r="D269" i="7"/>
  <c r="C269" i="7"/>
  <c r="F268" i="7"/>
  <c r="E268" i="7"/>
  <c r="D268" i="7"/>
  <c r="C268" i="7"/>
  <c r="F267" i="7"/>
  <c r="E267" i="7"/>
  <c r="D267" i="7"/>
  <c r="C267" i="7"/>
  <c r="F266" i="7"/>
  <c r="E266" i="7"/>
  <c r="D266" i="7"/>
  <c r="C266" i="7"/>
  <c r="F265" i="7"/>
  <c r="E265" i="7"/>
  <c r="D265" i="7"/>
  <c r="C265" i="7"/>
  <c r="F264" i="7"/>
  <c r="E264" i="7"/>
  <c r="D264" i="7"/>
  <c r="C264" i="7"/>
  <c r="F263" i="7"/>
  <c r="E263" i="7"/>
  <c r="D263" i="7"/>
  <c r="C263" i="7"/>
  <c r="F262" i="7"/>
  <c r="E262" i="7"/>
  <c r="D262" i="7"/>
  <c r="C262" i="7"/>
  <c r="F261" i="7"/>
  <c r="E261" i="7"/>
  <c r="D261" i="7"/>
  <c r="C261" i="7"/>
  <c r="F260" i="7"/>
  <c r="E260" i="7"/>
  <c r="D260" i="7"/>
  <c r="C260" i="7"/>
  <c r="F259" i="7"/>
  <c r="E259" i="7"/>
  <c r="D259" i="7"/>
  <c r="C259" i="7"/>
  <c r="F258" i="7"/>
  <c r="E258" i="7"/>
  <c r="D258" i="7"/>
  <c r="C258" i="7"/>
  <c r="F257" i="7"/>
  <c r="E257" i="7"/>
  <c r="D257" i="7"/>
  <c r="C257" i="7"/>
  <c r="F256" i="7"/>
  <c r="E256" i="7"/>
  <c r="D256" i="7"/>
  <c r="C256" i="7"/>
  <c r="F255" i="7"/>
  <c r="E255" i="7"/>
  <c r="D255" i="7"/>
  <c r="C255" i="7"/>
  <c r="F254" i="7"/>
  <c r="E254" i="7"/>
  <c r="D254" i="7"/>
  <c r="C254" i="7"/>
  <c r="F253" i="7"/>
  <c r="E253" i="7"/>
  <c r="D253" i="7"/>
  <c r="C253" i="7"/>
  <c r="F252" i="7"/>
  <c r="E252" i="7"/>
  <c r="D252" i="7"/>
  <c r="C252" i="7"/>
  <c r="F251" i="7"/>
  <c r="E251" i="7"/>
  <c r="D251" i="7"/>
  <c r="C251" i="7"/>
  <c r="F250" i="7"/>
  <c r="E250" i="7"/>
  <c r="D250" i="7"/>
  <c r="C250" i="7"/>
  <c r="F249" i="7"/>
  <c r="E249" i="7"/>
  <c r="D249" i="7"/>
  <c r="C249" i="7"/>
  <c r="F248" i="7"/>
  <c r="E248" i="7"/>
  <c r="D248" i="7"/>
  <c r="C248" i="7"/>
  <c r="F247" i="7"/>
  <c r="E247" i="7"/>
  <c r="D247" i="7"/>
  <c r="C247" i="7"/>
  <c r="F246" i="7"/>
  <c r="E246" i="7"/>
  <c r="D246" i="7"/>
  <c r="C246" i="7"/>
  <c r="F245" i="7"/>
  <c r="E245" i="7"/>
  <c r="D245" i="7"/>
  <c r="C245" i="7"/>
  <c r="F244" i="7"/>
  <c r="E244" i="7"/>
  <c r="D244" i="7"/>
  <c r="C244" i="7"/>
  <c r="F243" i="7"/>
  <c r="E243" i="7"/>
  <c r="D243" i="7"/>
  <c r="C243" i="7"/>
  <c r="F242" i="7"/>
  <c r="E242" i="7"/>
  <c r="D242" i="7"/>
  <c r="C242" i="7"/>
  <c r="F241" i="7"/>
  <c r="E241" i="7"/>
  <c r="D241" i="7"/>
  <c r="C241" i="7"/>
  <c r="F240" i="7"/>
  <c r="E240" i="7"/>
  <c r="D240" i="7"/>
  <c r="C240" i="7"/>
  <c r="F239" i="7"/>
  <c r="E239" i="7"/>
  <c r="D239" i="7"/>
  <c r="C239" i="7"/>
  <c r="F238" i="7"/>
  <c r="E238" i="7"/>
  <c r="D238" i="7"/>
  <c r="C238" i="7"/>
  <c r="F237" i="7"/>
  <c r="E237" i="7"/>
  <c r="D237" i="7"/>
  <c r="C237" i="7"/>
  <c r="F236" i="7"/>
  <c r="E236" i="7"/>
  <c r="D236" i="7"/>
  <c r="C236" i="7"/>
  <c r="F235" i="7"/>
  <c r="E235" i="7"/>
  <c r="D235" i="7"/>
  <c r="C235" i="7"/>
  <c r="F234" i="7"/>
  <c r="E234" i="7"/>
  <c r="D234" i="7"/>
  <c r="C234" i="7"/>
  <c r="F233" i="7"/>
  <c r="E233" i="7"/>
  <c r="D233" i="7"/>
  <c r="C233" i="7"/>
  <c r="F232" i="7"/>
  <c r="E232" i="7"/>
  <c r="D232" i="7"/>
  <c r="C232" i="7"/>
  <c r="F231" i="7"/>
  <c r="E231" i="7"/>
  <c r="D231" i="7"/>
  <c r="C231" i="7"/>
  <c r="F230" i="7"/>
  <c r="E230" i="7"/>
  <c r="D230" i="7"/>
  <c r="C230" i="7"/>
  <c r="F229" i="7"/>
  <c r="E229" i="7"/>
  <c r="D229" i="7"/>
  <c r="C229" i="7"/>
  <c r="F228" i="7"/>
  <c r="E228" i="7"/>
  <c r="D228" i="7"/>
  <c r="C228" i="7"/>
  <c r="F227" i="7"/>
  <c r="E227" i="7"/>
  <c r="D227" i="7"/>
  <c r="C227" i="7"/>
  <c r="F226" i="7"/>
  <c r="E226" i="7"/>
  <c r="D226" i="7"/>
  <c r="C226" i="7"/>
  <c r="F225" i="7"/>
  <c r="E225" i="7"/>
  <c r="D225" i="7"/>
  <c r="C225" i="7"/>
  <c r="F224" i="7"/>
  <c r="E224" i="7"/>
  <c r="D224" i="7"/>
  <c r="C224" i="7"/>
  <c r="F223" i="7"/>
  <c r="E223" i="7"/>
  <c r="D223" i="7"/>
  <c r="C223" i="7"/>
  <c r="F222" i="7"/>
  <c r="E222" i="7"/>
  <c r="D222" i="7"/>
  <c r="C222" i="7"/>
  <c r="F221" i="7"/>
  <c r="E221" i="7"/>
  <c r="D221" i="7"/>
  <c r="C221" i="7"/>
  <c r="F220" i="7"/>
  <c r="E220" i="7"/>
  <c r="D220" i="7"/>
  <c r="C220" i="7"/>
  <c r="F219" i="7"/>
  <c r="E219" i="7"/>
  <c r="D219" i="7"/>
  <c r="C219" i="7"/>
  <c r="F218" i="7"/>
  <c r="E218" i="7"/>
  <c r="D218" i="7"/>
  <c r="C218" i="7"/>
  <c r="F217" i="7"/>
  <c r="E217" i="7"/>
  <c r="D217" i="7"/>
  <c r="C217" i="7"/>
  <c r="F216" i="7"/>
  <c r="E216" i="7"/>
  <c r="D216" i="7"/>
  <c r="C216" i="7"/>
  <c r="F215" i="7"/>
  <c r="E215" i="7"/>
  <c r="D215" i="7"/>
  <c r="C215" i="7"/>
  <c r="F214" i="7"/>
  <c r="E214" i="7"/>
  <c r="D214" i="7"/>
  <c r="C214" i="7"/>
  <c r="F213" i="7"/>
  <c r="E213" i="7"/>
  <c r="D213" i="7"/>
  <c r="C213" i="7"/>
  <c r="F212" i="7"/>
  <c r="E212" i="7"/>
  <c r="D212" i="7"/>
  <c r="C212" i="7"/>
  <c r="F211" i="7"/>
  <c r="E211" i="7"/>
  <c r="D211" i="7"/>
  <c r="C211" i="7"/>
  <c r="F210" i="7"/>
  <c r="E210" i="7"/>
  <c r="D210" i="7"/>
  <c r="C210" i="7"/>
  <c r="F209" i="7"/>
  <c r="E209" i="7"/>
  <c r="D209" i="7"/>
  <c r="C209" i="7"/>
  <c r="F208" i="7"/>
  <c r="E208" i="7"/>
  <c r="D208" i="7"/>
  <c r="C208" i="7"/>
  <c r="F207" i="7"/>
  <c r="E207" i="7"/>
  <c r="D207" i="7"/>
  <c r="C207" i="7"/>
  <c r="F206" i="7"/>
  <c r="E206" i="7"/>
  <c r="D206" i="7"/>
  <c r="C206" i="7"/>
  <c r="F205" i="7"/>
  <c r="E205" i="7"/>
  <c r="D205" i="7"/>
  <c r="C205" i="7"/>
  <c r="F204" i="7"/>
  <c r="E204" i="7"/>
  <c r="D204" i="7"/>
  <c r="C204" i="7"/>
  <c r="F203" i="7"/>
  <c r="E203" i="7"/>
  <c r="D203" i="7"/>
  <c r="C203" i="7"/>
  <c r="F202" i="7"/>
  <c r="E202" i="7"/>
  <c r="D202" i="7"/>
  <c r="C202" i="7"/>
  <c r="F201" i="7"/>
  <c r="E201" i="7"/>
  <c r="D201" i="7"/>
  <c r="C201" i="7"/>
  <c r="F200" i="7"/>
  <c r="E200" i="7"/>
  <c r="D200" i="7"/>
  <c r="C200" i="7"/>
  <c r="F199" i="7"/>
  <c r="E199" i="7"/>
  <c r="D199" i="7"/>
  <c r="C199" i="7"/>
  <c r="F198" i="7"/>
  <c r="E198" i="7"/>
  <c r="D198" i="7"/>
  <c r="C198" i="7"/>
  <c r="F197" i="7"/>
  <c r="E197" i="7"/>
  <c r="D197" i="7"/>
  <c r="C197" i="7"/>
  <c r="F196" i="7"/>
  <c r="E196" i="7"/>
  <c r="D196" i="7"/>
  <c r="C196" i="7"/>
  <c r="F195" i="7"/>
  <c r="E195" i="7"/>
  <c r="D195" i="7"/>
  <c r="C195" i="7"/>
  <c r="F194" i="7"/>
  <c r="E194" i="7"/>
  <c r="D194" i="7"/>
  <c r="C194" i="7"/>
  <c r="F193" i="7"/>
  <c r="E193" i="7"/>
  <c r="D193" i="7"/>
  <c r="C193" i="7"/>
  <c r="F192" i="7"/>
  <c r="E192" i="7"/>
  <c r="D192" i="7"/>
  <c r="C192" i="7"/>
  <c r="F191" i="7"/>
  <c r="E191" i="7"/>
  <c r="D191" i="7"/>
  <c r="C191" i="7"/>
  <c r="F190" i="7"/>
  <c r="E190" i="7"/>
  <c r="D190" i="7"/>
  <c r="C190" i="7"/>
  <c r="F189" i="7"/>
  <c r="E189" i="7"/>
  <c r="D189" i="7"/>
  <c r="C189" i="7"/>
  <c r="F188" i="7"/>
  <c r="E188" i="7"/>
  <c r="D188" i="7"/>
  <c r="C188" i="7"/>
  <c r="F187" i="7"/>
  <c r="E187" i="7"/>
  <c r="D187" i="7"/>
  <c r="C187" i="7"/>
  <c r="F186" i="7"/>
  <c r="E186" i="7"/>
  <c r="D186" i="7"/>
  <c r="C186" i="7"/>
  <c r="F185" i="7"/>
  <c r="E185" i="7"/>
  <c r="D185" i="7"/>
  <c r="C185" i="7"/>
  <c r="F184" i="7"/>
  <c r="E184" i="7"/>
  <c r="D184" i="7"/>
  <c r="C184" i="7"/>
  <c r="F183" i="7"/>
  <c r="E183" i="7"/>
  <c r="D183" i="7"/>
  <c r="C183" i="7"/>
  <c r="F182" i="7"/>
  <c r="E182" i="7"/>
  <c r="D182" i="7"/>
  <c r="C182" i="7"/>
  <c r="F181" i="7"/>
  <c r="E181" i="7"/>
  <c r="D181" i="7"/>
  <c r="C181" i="7"/>
  <c r="F180" i="7"/>
  <c r="E180" i="7"/>
  <c r="D180" i="7"/>
  <c r="C180" i="7"/>
  <c r="F179" i="7"/>
  <c r="E179" i="7"/>
  <c r="D179" i="7"/>
  <c r="C179" i="7"/>
  <c r="F178" i="7"/>
  <c r="E178" i="7"/>
  <c r="D178" i="7"/>
  <c r="C178" i="7"/>
  <c r="F177" i="7"/>
  <c r="E177" i="7"/>
  <c r="D177" i="7"/>
  <c r="C177" i="7"/>
  <c r="F176" i="7"/>
  <c r="E176" i="7"/>
  <c r="D176" i="7"/>
  <c r="C176" i="7"/>
  <c r="F175" i="7"/>
  <c r="E175" i="7"/>
  <c r="D175" i="7"/>
  <c r="C175" i="7"/>
  <c r="F174" i="7"/>
  <c r="E174" i="7"/>
  <c r="D174" i="7"/>
  <c r="C174" i="7"/>
  <c r="F173" i="7"/>
  <c r="E173" i="7"/>
  <c r="D173" i="7"/>
  <c r="C173" i="7"/>
  <c r="F172" i="7"/>
  <c r="E172" i="7"/>
  <c r="D172" i="7"/>
  <c r="C172" i="7"/>
  <c r="F171" i="7"/>
  <c r="E171" i="7"/>
  <c r="D171" i="7"/>
  <c r="C171" i="7"/>
  <c r="F170" i="7"/>
  <c r="E170" i="7"/>
  <c r="D170" i="7"/>
  <c r="C170" i="7"/>
  <c r="F169" i="7"/>
  <c r="E169" i="7"/>
  <c r="D169" i="7"/>
  <c r="C169" i="7"/>
  <c r="F168" i="7"/>
  <c r="E168" i="7"/>
  <c r="D168" i="7"/>
  <c r="C168" i="7"/>
  <c r="F167" i="7"/>
  <c r="E167" i="7"/>
  <c r="D167" i="7"/>
  <c r="C167" i="7"/>
  <c r="F166" i="7"/>
  <c r="E166" i="7"/>
  <c r="D166" i="7"/>
  <c r="C166" i="7"/>
  <c r="F165" i="7"/>
  <c r="E165" i="7"/>
  <c r="D165" i="7"/>
  <c r="C165" i="7"/>
  <c r="F164" i="7"/>
  <c r="E164" i="7"/>
  <c r="D164" i="7"/>
  <c r="C164" i="7"/>
  <c r="F163" i="7"/>
  <c r="E163" i="7"/>
  <c r="D163" i="7"/>
  <c r="C163" i="7"/>
  <c r="F162" i="7"/>
  <c r="E162" i="7"/>
  <c r="D162" i="7"/>
  <c r="C162" i="7"/>
  <c r="F161" i="7"/>
  <c r="E161" i="7"/>
  <c r="D161" i="7"/>
  <c r="C161" i="7"/>
  <c r="F160" i="7"/>
  <c r="E160" i="7"/>
  <c r="D160" i="7"/>
  <c r="C160" i="7"/>
  <c r="F159" i="7"/>
  <c r="E159" i="7"/>
  <c r="D159" i="7"/>
  <c r="C159" i="7"/>
  <c r="F158" i="7"/>
  <c r="E158" i="7"/>
  <c r="D158" i="7"/>
  <c r="C158" i="7"/>
  <c r="F157" i="7"/>
  <c r="E157" i="7"/>
  <c r="D157" i="7"/>
  <c r="C157" i="7"/>
  <c r="F156" i="7"/>
  <c r="E156" i="7"/>
  <c r="D156" i="7"/>
  <c r="C156" i="7"/>
  <c r="F155" i="7"/>
  <c r="E155" i="7"/>
  <c r="D155" i="7"/>
  <c r="C155" i="7"/>
  <c r="F154" i="7"/>
  <c r="E154" i="7"/>
  <c r="D154" i="7"/>
  <c r="C154" i="7"/>
  <c r="F153" i="7"/>
  <c r="E153" i="7"/>
  <c r="D153" i="7"/>
  <c r="C153" i="7"/>
  <c r="F152" i="7"/>
  <c r="E152" i="7"/>
  <c r="D152" i="7"/>
  <c r="C152" i="7"/>
  <c r="F151" i="7"/>
  <c r="E151" i="7"/>
  <c r="D151" i="7"/>
  <c r="C151" i="7"/>
  <c r="F150" i="7"/>
  <c r="E150" i="7"/>
  <c r="D150" i="7"/>
  <c r="C150" i="7"/>
  <c r="F149" i="7"/>
  <c r="E149" i="7"/>
  <c r="D149" i="7"/>
  <c r="C149" i="7"/>
  <c r="F148" i="7"/>
  <c r="E148" i="7"/>
  <c r="D148" i="7"/>
  <c r="C148" i="7"/>
  <c r="F147" i="7"/>
  <c r="E147" i="7"/>
  <c r="D147" i="7"/>
  <c r="C147" i="7"/>
  <c r="F146" i="7"/>
  <c r="E146" i="7"/>
  <c r="D146" i="7"/>
  <c r="C146" i="7"/>
  <c r="F145" i="7"/>
  <c r="E145" i="7"/>
  <c r="D145" i="7"/>
  <c r="C145" i="7"/>
  <c r="F144" i="7"/>
  <c r="E144" i="7"/>
  <c r="D144" i="7"/>
  <c r="C144" i="7"/>
  <c r="F143" i="7"/>
  <c r="E143" i="7"/>
  <c r="D143" i="7"/>
  <c r="C143" i="7"/>
  <c r="F142" i="7"/>
  <c r="E142" i="7"/>
  <c r="D142" i="7"/>
  <c r="C142" i="7"/>
  <c r="F141" i="7"/>
  <c r="E141" i="7"/>
  <c r="D141" i="7"/>
  <c r="C141" i="7"/>
  <c r="F140" i="7"/>
  <c r="E140" i="7"/>
  <c r="D140" i="7"/>
  <c r="C140" i="7"/>
  <c r="F139" i="7"/>
  <c r="E139" i="7"/>
  <c r="D139" i="7"/>
  <c r="C139" i="7"/>
  <c r="F138" i="7"/>
  <c r="E138" i="7"/>
  <c r="D138" i="7"/>
  <c r="C138" i="7"/>
  <c r="F137" i="7"/>
  <c r="E137" i="7"/>
  <c r="D137" i="7"/>
  <c r="C137" i="7"/>
  <c r="F136" i="7"/>
  <c r="E136" i="7"/>
  <c r="D136" i="7"/>
  <c r="C136" i="7"/>
  <c r="F135" i="7"/>
  <c r="E135" i="7"/>
  <c r="D135" i="7"/>
  <c r="C135" i="7"/>
  <c r="F134" i="7"/>
  <c r="E134" i="7"/>
  <c r="D134" i="7"/>
  <c r="C134" i="7"/>
  <c r="F133" i="7"/>
  <c r="E133" i="7"/>
  <c r="D133" i="7"/>
  <c r="C133" i="7"/>
  <c r="F132" i="7"/>
  <c r="E132" i="7"/>
  <c r="D132" i="7"/>
  <c r="C132" i="7"/>
  <c r="F131" i="7"/>
  <c r="E131" i="7"/>
  <c r="D131" i="7"/>
  <c r="C131" i="7"/>
  <c r="F130" i="7"/>
  <c r="E130" i="7"/>
  <c r="D130" i="7"/>
  <c r="C130" i="7"/>
  <c r="F129" i="7"/>
  <c r="E129" i="7"/>
  <c r="D129" i="7"/>
  <c r="C129" i="7"/>
  <c r="F128" i="7"/>
  <c r="E128" i="7"/>
  <c r="D128" i="7"/>
  <c r="C128" i="7"/>
  <c r="F127" i="7"/>
  <c r="E127" i="7"/>
  <c r="D127" i="7"/>
  <c r="C127" i="7"/>
  <c r="F126" i="7"/>
  <c r="E126" i="7"/>
  <c r="D126" i="7"/>
  <c r="C126" i="7"/>
  <c r="F125" i="7"/>
  <c r="E125" i="7"/>
  <c r="D125" i="7"/>
  <c r="C125" i="7"/>
  <c r="F124" i="7"/>
  <c r="E124" i="7"/>
  <c r="D124" i="7"/>
  <c r="C124" i="7"/>
  <c r="F123" i="7"/>
  <c r="E123" i="7"/>
  <c r="D123" i="7"/>
  <c r="C123" i="7"/>
  <c r="F122" i="7"/>
  <c r="E122" i="7"/>
  <c r="D122" i="7"/>
  <c r="C122" i="7"/>
  <c r="F121" i="7"/>
  <c r="E121" i="7"/>
  <c r="D121" i="7"/>
  <c r="C121" i="7"/>
  <c r="F120" i="7"/>
  <c r="E120" i="7"/>
  <c r="D120" i="7"/>
  <c r="C120" i="7"/>
  <c r="F119" i="7"/>
  <c r="E119" i="7"/>
  <c r="D119" i="7"/>
  <c r="C119" i="7"/>
  <c r="F118" i="7"/>
  <c r="E118" i="7"/>
  <c r="D118" i="7"/>
  <c r="C118" i="7"/>
  <c r="F117" i="7"/>
  <c r="E117" i="7"/>
  <c r="D117" i="7"/>
  <c r="C117" i="7"/>
  <c r="F116" i="7"/>
  <c r="E116" i="7"/>
  <c r="D116" i="7"/>
  <c r="C116" i="7"/>
  <c r="F115" i="7"/>
  <c r="E115" i="7"/>
  <c r="D115" i="7"/>
  <c r="C115" i="7"/>
  <c r="F114" i="7"/>
  <c r="E114" i="7"/>
  <c r="D114" i="7"/>
  <c r="C114" i="7"/>
  <c r="F113" i="7"/>
  <c r="E113" i="7"/>
  <c r="D113" i="7"/>
  <c r="C113" i="7"/>
  <c r="F112" i="7"/>
  <c r="E112" i="7"/>
  <c r="D112" i="7"/>
  <c r="C112" i="7"/>
  <c r="F111" i="7"/>
  <c r="E111" i="7"/>
  <c r="D111" i="7"/>
  <c r="C111" i="7"/>
  <c r="F110" i="7"/>
  <c r="E110" i="7"/>
  <c r="D110" i="7"/>
  <c r="C110" i="7"/>
  <c r="F109" i="7"/>
  <c r="E109" i="7"/>
  <c r="D109" i="7"/>
  <c r="C109" i="7"/>
  <c r="F108" i="7"/>
  <c r="E108" i="7"/>
  <c r="D108" i="7"/>
  <c r="C108" i="7"/>
  <c r="F107" i="7"/>
  <c r="E107" i="7"/>
  <c r="D107" i="7"/>
  <c r="C107" i="7"/>
  <c r="F106" i="7"/>
  <c r="E106" i="7"/>
  <c r="D106" i="7"/>
  <c r="C106" i="7"/>
  <c r="F105" i="7"/>
  <c r="E105" i="7"/>
  <c r="D105" i="7"/>
  <c r="C105" i="7"/>
  <c r="F104" i="7"/>
  <c r="E104" i="7"/>
  <c r="D104" i="7"/>
  <c r="C104" i="7"/>
  <c r="F103" i="7"/>
  <c r="E103" i="7"/>
  <c r="D103" i="7"/>
  <c r="C103" i="7"/>
  <c r="F102" i="7"/>
  <c r="E102" i="7"/>
  <c r="D102" i="7"/>
  <c r="C102" i="7"/>
  <c r="F101" i="7"/>
  <c r="E101" i="7"/>
  <c r="D101" i="7"/>
  <c r="C101" i="7"/>
  <c r="F100" i="7"/>
  <c r="E100" i="7"/>
  <c r="D100" i="7"/>
  <c r="C100" i="7"/>
  <c r="F99" i="7"/>
  <c r="E99" i="7"/>
  <c r="D99" i="7"/>
  <c r="C99" i="7"/>
  <c r="F98" i="7"/>
  <c r="E98" i="7"/>
  <c r="D98" i="7"/>
  <c r="C98" i="7"/>
  <c r="F97" i="7"/>
  <c r="E97" i="7"/>
  <c r="D97" i="7"/>
  <c r="C97" i="7"/>
  <c r="F96" i="7"/>
  <c r="E96" i="7"/>
  <c r="D96" i="7"/>
  <c r="C96" i="7"/>
  <c r="F95" i="7"/>
  <c r="E95" i="7"/>
  <c r="D95" i="7"/>
  <c r="C95" i="7"/>
  <c r="F94" i="7"/>
  <c r="E94" i="7"/>
  <c r="D94" i="7"/>
  <c r="C94" i="7"/>
  <c r="F93" i="7"/>
  <c r="E93" i="7"/>
  <c r="D93" i="7"/>
  <c r="C93" i="7"/>
  <c r="F92" i="7"/>
  <c r="E92" i="7"/>
  <c r="D92" i="7"/>
  <c r="C92" i="7"/>
  <c r="F91" i="7"/>
  <c r="E91" i="7"/>
  <c r="D91" i="7"/>
  <c r="C91" i="7"/>
  <c r="F90" i="7"/>
  <c r="E90" i="7"/>
  <c r="D90" i="7"/>
  <c r="C90" i="7"/>
  <c r="F89" i="7"/>
  <c r="E89" i="7"/>
  <c r="D89" i="7"/>
  <c r="C89" i="7"/>
  <c r="F88" i="7"/>
  <c r="E88" i="7"/>
  <c r="D88" i="7"/>
  <c r="C88" i="7"/>
  <c r="F87" i="7"/>
  <c r="E87" i="7"/>
  <c r="D87" i="7"/>
  <c r="C87" i="7"/>
  <c r="F86" i="7"/>
  <c r="E86" i="7"/>
  <c r="D86" i="7"/>
  <c r="C86" i="7"/>
  <c r="F85" i="7"/>
  <c r="E85" i="7"/>
  <c r="D85" i="7"/>
  <c r="C85" i="7"/>
  <c r="F84" i="7"/>
  <c r="E84" i="7"/>
  <c r="D84" i="7"/>
  <c r="C84" i="7"/>
  <c r="F83" i="7"/>
  <c r="E83" i="7"/>
  <c r="D83" i="7"/>
  <c r="C83" i="7"/>
  <c r="F82" i="7"/>
  <c r="E82" i="7"/>
  <c r="D82" i="7"/>
  <c r="C82" i="7"/>
  <c r="F81" i="7"/>
  <c r="E81" i="7"/>
  <c r="D81" i="7"/>
  <c r="C81" i="7"/>
  <c r="F80" i="7"/>
  <c r="E80" i="7"/>
  <c r="D80" i="7"/>
  <c r="C80" i="7"/>
  <c r="F79" i="7"/>
  <c r="E79" i="7"/>
  <c r="D79" i="7"/>
  <c r="C79" i="7"/>
  <c r="F78" i="7"/>
  <c r="E78" i="7"/>
  <c r="D78" i="7"/>
  <c r="C78" i="7"/>
  <c r="F77" i="7"/>
  <c r="E77" i="7"/>
  <c r="D77" i="7"/>
  <c r="C77" i="7"/>
  <c r="F76" i="7"/>
  <c r="E76" i="7"/>
  <c r="D76" i="7"/>
  <c r="C76" i="7"/>
  <c r="F75" i="7"/>
  <c r="E75" i="7"/>
  <c r="D75" i="7"/>
  <c r="C75" i="7"/>
  <c r="F74" i="7"/>
  <c r="E74" i="7"/>
  <c r="D74" i="7"/>
  <c r="C74" i="7"/>
  <c r="F73" i="7"/>
  <c r="E73" i="7"/>
  <c r="D73" i="7"/>
  <c r="C73" i="7"/>
  <c r="F72" i="7"/>
  <c r="E72" i="7"/>
  <c r="D72" i="7"/>
  <c r="C72" i="7"/>
  <c r="F71" i="7"/>
  <c r="E71" i="7"/>
  <c r="D71" i="7"/>
  <c r="C71" i="7"/>
  <c r="F70" i="7"/>
  <c r="E70" i="7"/>
  <c r="D70" i="7"/>
  <c r="C70" i="7"/>
  <c r="F69" i="7"/>
  <c r="E69" i="7"/>
  <c r="D69" i="7"/>
  <c r="C69" i="7"/>
  <c r="F68" i="7"/>
  <c r="E68" i="7"/>
  <c r="D68" i="7"/>
  <c r="C68" i="7"/>
  <c r="F67" i="7"/>
  <c r="E67" i="7"/>
  <c r="D67" i="7"/>
  <c r="C67" i="7"/>
  <c r="F66" i="7"/>
  <c r="E66" i="7"/>
  <c r="D66" i="7"/>
  <c r="C66" i="7"/>
  <c r="F65" i="7"/>
  <c r="E65" i="7"/>
  <c r="D65" i="7"/>
  <c r="C65" i="7"/>
  <c r="F64" i="7"/>
  <c r="E64" i="7"/>
  <c r="D64" i="7"/>
  <c r="C64" i="7"/>
  <c r="F63" i="7"/>
  <c r="E63" i="7"/>
  <c r="D63" i="7"/>
  <c r="C63" i="7"/>
  <c r="F62" i="7"/>
  <c r="E62" i="7"/>
  <c r="D62" i="7"/>
  <c r="C62" i="7"/>
  <c r="F61" i="7"/>
  <c r="E61" i="7"/>
  <c r="D61" i="7"/>
  <c r="C61" i="7"/>
  <c r="F60" i="7"/>
  <c r="E60" i="7"/>
  <c r="D60" i="7"/>
  <c r="C60" i="7"/>
  <c r="F59" i="7"/>
  <c r="E59" i="7"/>
  <c r="D59" i="7"/>
  <c r="C59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47" i="7"/>
  <c r="E47" i="7"/>
  <c r="D47" i="7"/>
  <c r="C47" i="7"/>
  <c r="F46" i="7"/>
  <c r="E46" i="7"/>
  <c r="D46" i="7"/>
  <c r="C46" i="7"/>
  <c r="F45" i="7"/>
  <c r="E45" i="7"/>
  <c r="D45" i="7"/>
  <c r="C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F326" i="6"/>
  <c r="E326" i="6"/>
  <c r="D326" i="6"/>
  <c r="C326" i="6"/>
  <c r="B326" i="6"/>
  <c r="A326" i="6"/>
  <c r="F325" i="6"/>
  <c r="E325" i="6"/>
  <c r="D325" i="6"/>
  <c r="C325" i="6"/>
  <c r="B325" i="6"/>
  <c r="A325" i="6"/>
  <c r="F324" i="6"/>
  <c r="E324" i="6"/>
  <c r="D324" i="6"/>
  <c r="C324" i="6"/>
  <c r="B324" i="6"/>
  <c r="A324" i="6"/>
  <c r="F323" i="6"/>
  <c r="E323" i="6"/>
  <c r="D323" i="6"/>
  <c r="C323" i="6"/>
  <c r="B323" i="6"/>
  <c r="A323" i="6"/>
  <c r="F322" i="6"/>
  <c r="E322" i="6"/>
  <c r="D322" i="6"/>
  <c r="C322" i="6"/>
  <c r="B322" i="6"/>
  <c r="A322" i="6"/>
  <c r="F321" i="6"/>
  <c r="E321" i="6"/>
  <c r="D321" i="6"/>
  <c r="C321" i="6"/>
  <c r="B321" i="6"/>
  <c r="A321" i="6"/>
  <c r="F320" i="6"/>
  <c r="E320" i="6"/>
  <c r="D320" i="6"/>
  <c r="C320" i="6"/>
  <c r="B320" i="6"/>
  <c r="A320" i="6"/>
  <c r="F319" i="6"/>
  <c r="E319" i="6"/>
  <c r="D319" i="6"/>
  <c r="C319" i="6"/>
  <c r="B319" i="6"/>
  <c r="A319" i="6"/>
  <c r="F318" i="6"/>
  <c r="E318" i="6"/>
  <c r="D318" i="6"/>
  <c r="C318" i="6"/>
  <c r="B318" i="6"/>
  <c r="A318" i="6"/>
  <c r="F317" i="6"/>
  <c r="E317" i="6"/>
  <c r="D317" i="6"/>
  <c r="C317" i="6"/>
  <c r="B317" i="6"/>
  <c r="A317" i="6"/>
  <c r="F316" i="6"/>
  <c r="E316" i="6"/>
  <c r="D316" i="6"/>
  <c r="C316" i="6"/>
  <c r="B316" i="6"/>
  <c r="A316" i="6"/>
  <c r="F315" i="6"/>
  <c r="E315" i="6"/>
  <c r="D315" i="6"/>
  <c r="C315" i="6"/>
  <c r="B315" i="6"/>
  <c r="A315" i="6"/>
  <c r="F314" i="6"/>
  <c r="E314" i="6"/>
  <c r="D314" i="6"/>
  <c r="C314" i="6"/>
  <c r="B314" i="6"/>
  <c r="A314" i="6"/>
  <c r="F313" i="6"/>
  <c r="E313" i="6"/>
  <c r="D313" i="6"/>
  <c r="C313" i="6"/>
  <c r="B313" i="6"/>
  <c r="A313" i="6"/>
  <c r="F312" i="6"/>
  <c r="E312" i="6"/>
  <c r="D312" i="6"/>
  <c r="C312" i="6"/>
  <c r="B312" i="6"/>
  <c r="A312" i="6"/>
  <c r="F311" i="6"/>
  <c r="E311" i="6"/>
  <c r="D311" i="6"/>
  <c r="C311" i="6"/>
  <c r="B311" i="6"/>
  <c r="A311" i="6"/>
  <c r="F310" i="6"/>
  <c r="E310" i="6"/>
  <c r="D310" i="6"/>
  <c r="C310" i="6"/>
  <c r="B310" i="6"/>
  <c r="A310" i="6"/>
  <c r="F309" i="6"/>
  <c r="E309" i="6"/>
  <c r="D309" i="6"/>
  <c r="C309" i="6"/>
  <c r="B309" i="6"/>
  <c r="A309" i="6"/>
  <c r="F308" i="6"/>
  <c r="E308" i="6"/>
  <c r="D308" i="6"/>
  <c r="C308" i="6"/>
  <c r="B308" i="6"/>
  <c r="A308" i="6"/>
  <c r="F307" i="6"/>
  <c r="E307" i="6"/>
  <c r="D307" i="6"/>
  <c r="C307" i="6"/>
  <c r="B307" i="6"/>
  <c r="A307" i="6"/>
  <c r="F306" i="6"/>
  <c r="E306" i="6"/>
  <c r="D306" i="6"/>
  <c r="C306" i="6"/>
  <c r="B306" i="6"/>
  <c r="A306" i="6"/>
  <c r="F305" i="6"/>
  <c r="E305" i="6"/>
  <c r="D305" i="6"/>
  <c r="C305" i="6"/>
  <c r="B305" i="6"/>
  <c r="A305" i="6"/>
  <c r="F304" i="6"/>
  <c r="E304" i="6"/>
  <c r="D304" i="6"/>
  <c r="C304" i="6"/>
  <c r="B304" i="6"/>
  <c r="A304" i="6"/>
  <c r="F303" i="6"/>
  <c r="E303" i="6"/>
  <c r="D303" i="6"/>
  <c r="C303" i="6"/>
  <c r="B303" i="6"/>
  <c r="A303" i="6"/>
  <c r="F302" i="6"/>
  <c r="E302" i="6"/>
  <c r="D302" i="6"/>
  <c r="C302" i="6"/>
  <c r="B302" i="6"/>
  <c r="A302" i="6"/>
  <c r="F301" i="6"/>
  <c r="E301" i="6"/>
  <c r="D301" i="6"/>
  <c r="C301" i="6"/>
  <c r="B301" i="6"/>
  <c r="A301" i="6"/>
  <c r="F300" i="6"/>
  <c r="E300" i="6"/>
  <c r="D300" i="6"/>
  <c r="C300" i="6"/>
  <c r="B300" i="6"/>
  <c r="A300" i="6"/>
  <c r="F299" i="6"/>
  <c r="E299" i="6"/>
  <c r="D299" i="6"/>
  <c r="C299" i="6"/>
  <c r="B299" i="6"/>
  <c r="A299" i="6"/>
  <c r="F298" i="6"/>
  <c r="E298" i="6"/>
  <c r="D298" i="6"/>
  <c r="C298" i="6"/>
  <c r="B298" i="6"/>
  <c r="A298" i="6"/>
  <c r="F297" i="6"/>
  <c r="E297" i="6"/>
  <c r="D297" i="6"/>
  <c r="C297" i="6"/>
  <c r="B297" i="6"/>
  <c r="A297" i="6"/>
  <c r="F296" i="6"/>
  <c r="E296" i="6"/>
  <c r="D296" i="6"/>
  <c r="C296" i="6"/>
  <c r="B296" i="6"/>
  <c r="A296" i="6"/>
  <c r="F295" i="6"/>
  <c r="E295" i="6"/>
  <c r="D295" i="6"/>
  <c r="C295" i="6"/>
  <c r="B295" i="6"/>
  <c r="A295" i="6"/>
  <c r="F294" i="6"/>
  <c r="E294" i="6"/>
  <c r="D294" i="6"/>
  <c r="C294" i="6"/>
  <c r="B294" i="6"/>
  <c r="A294" i="6"/>
  <c r="F293" i="6"/>
  <c r="E293" i="6"/>
  <c r="D293" i="6"/>
  <c r="C293" i="6"/>
  <c r="B293" i="6"/>
  <c r="A293" i="6"/>
  <c r="F292" i="6"/>
  <c r="E292" i="6"/>
  <c r="D292" i="6"/>
  <c r="C292" i="6"/>
  <c r="B292" i="6"/>
  <c r="A292" i="6"/>
  <c r="F291" i="6"/>
  <c r="E291" i="6"/>
  <c r="D291" i="6"/>
  <c r="C291" i="6"/>
  <c r="B291" i="6"/>
  <c r="A291" i="6"/>
  <c r="F290" i="6"/>
  <c r="E290" i="6"/>
  <c r="D290" i="6"/>
  <c r="C290" i="6"/>
  <c r="B290" i="6"/>
  <c r="A290" i="6"/>
  <c r="F289" i="6"/>
  <c r="E289" i="6"/>
  <c r="D289" i="6"/>
  <c r="C289" i="6"/>
  <c r="B289" i="6"/>
  <c r="A289" i="6"/>
  <c r="F288" i="6"/>
  <c r="E288" i="6"/>
  <c r="D288" i="6"/>
  <c r="C288" i="6"/>
  <c r="B288" i="6"/>
  <c r="A288" i="6"/>
  <c r="F287" i="6"/>
  <c r="E287" i="6"/>
  <c r="D287" i="6"/>
  <c r="C287" i="6"/>
  <c r="B287" i="6"/>
  <c r="A287" i="6"/>
  <c r="F286" i="6"/>
  <c r="E286" i="6"/>
  <c r="D286" i="6"/>
  <c r="C286" i="6"/>
  <c r="B286" i="6"/>
  <c r="A286" i="6"/>
  <c r="F285" i="6"/>
  <c r="E285" i="6"/>
  <c r="D285" i="6"/>
  <c r="C285" i="6"/>
  <c r="B285" i="6"/>
  <c r="A285" i="6"/>
  <c r="F284" i="6"/>
  <c r="E284" i="6"/>
  <c r="D284" i="6"/>
  <c r="C284" i="6"/>
  <c r="B284" i="6"/>
  <c r="A284" i="6"/>
  <c r="F283" i="6"/>
  <c r="E283" i="6"/>
  <c r="D283" i="6"/>
  <c r="C283" i="6"/>
  <c r="B283" i="6"/>
  <c r="A283" i="6"/>
  <c r="F282" i="6"/>
  <c r="E282" i="6"/>
  <c r="D282" i="6"/>
  <c r="C282" i="6"/>
  <c r="B282" i="6"/>
  <c r="A282" i="6"/>
  <c r="F281" i="6"/>
  <c r="E281" i="6"/>
  <c r="D281" i="6"/>
  <c r="C281" i="6"/>
  <c r="B281" i="6"/>
  <c r="A281" i="6"/>
  <c r="F280" i="6"/>
  <c r="E280" i="6"/>
  <c r="D280" i="6"/>
  <c r="C280" i="6"/>
  <c r="B280" i="6"/>
  <c r="A280" i="6"/>
  <c r="F279" i="6"/>
  <c r="E279" i="6"/>
  <c r="D279" i="6"/>
  <c r="C279" i="6"/>
  <c r="B279" i="6"/>
  <c r="A279" i="6"/>
  <c r="F278" i="6"/>
  <c r="E278" i="6"/>
  <c r="D278" i="6"/>
  <c r="C278" i="6"/>
  <c r="B278" i="6"/>
  <c r="A278" i="6"/>
  <c r="F277" i="6"/>
  <c r="E277" i="6"/>
  <c r="D277" i="6"/>
  <c r="C277" i="6"/>
  <c r="B277" i="6"/>
  <c r="A277" i="6"/>
  <c r="F276" i="6"/>
  <c r="E276" i="6"/>
  <c r="D276" i="6"/>
  <c r="C276" i="6"/>
  <c r="B276" i="6"/>
  <c r="A276" i="6"/>
  <c r="F275" i="6"/>
  <c r="E275" i="6"/>
  <c r="D275" i="6"/>
  <c r="C275" i="6"/>
  <c r="B275" i="6"/>
  <c r="A275" i="6"/>
  <c r="F274" i="6"/>
  <c r="E274" i="6"/>
  <c r="D274" i="6"/>
  <c r="C274" i="6"/>
  <c r="B274" i="6"/>
  <c r="A274" i="6"/>
  <c r="F273" i="6"/>
  <c r="E273" i="6"/>
  <c r="D273" i="6"/>
  <c r="C273" i="6"/>
  <c r="B273" i="6"/>
  <c r="A273" i="6"/>
  <c r="F272" i="6"/>
  <c r="E272" i="6"/>
  <c r="D272" i="6"/>
  <c r="C272" i="6"/>
  <c r="B272" i="6"/>
  <c r="A272" i="6"/>
  <c r="F271" i="6"/>
  <c r="E271" i="6"/>
  <c r="D271" i="6"/>
  <c r="C271" i="6"/>
  <c r="B271" i="6"/>
  <c r="A271" i="6"/>
  <c r="F270" i="6"/>
  <c r="E270" i="6"/>
  <c r="D270" i="6"/>
  <c r="C270" i="6"/>
  <c r="B270" i="6"/>
  <c r="A270" i="6"/>
  <c r="F269" i="6"/>
  <c r="E269" i="6"/>
  <c r="D269" i="6"/>
  <c r="C269" i="6"/>
  <c r="B269" i="6"/>
  <c r="A269" i="6"/>
  <c r="F268" i="6"/>
  <c r="E268" i="6"/>
  <c r="D268" i="6"/>
  <c r="C268" i="6"/>
  <c r="B268" i="6"/>
  <c r="A268" i="6"/>
  <c r="F267" i="6"/>
  <c r="E267" i="6"/>
  <c r="D267" i="6"/>
  <c r="C267" i="6"/>
  <c r="B267" i="6"/>
  <c r="A267" i="6"/>
  <c r="F266" i="6"/>
  <c r="E266" i="6"/>
  <c r="D266" i="6"/>
  <c r="C266" i="6"/>
  <c r="B266" i="6"/>
  <c r="A266" i="6"/>
  <c r="F265" i="6"/>
  <c r="E265" i="6"/>
  <c r="D265" i="6"/>
  <c r="C265" i="6"/>
  <c r="B265" i="6"/>
  <c r="A265" i="6"/>
  <c r="F264" i="6"/>
  <c r="E264" i="6"/>
  <c r="D264" i="6"/>
  <c r="C264" i="6"/>
  <c r="B264" i="6"/>
  <c r="A264" i="6"/>
  <c r="F263" i="6"/>
  <c r="E263" i="6"/>
  <c r="D263" i="6"/>
  <c r="C263" i="6"/>
  <c r="B263" i="6"/>
  <c r="A263" i="6"/>
  <c r="F262" i="6"/>
  <c r="E262" i="6"/>
  <c r="D262" i="6"/>
  <c r="C262" i="6"/>
  <c r="B262" i="6"/>
  <c r="A262" i="6"/>
  <c r="F261" i="6"/>
  <c r="E261" i="6"/>
  <c r="D261" i="6"/>
  <c r="C261" i="6"/>
  <c r="B261" i="6"/>
  <c r="A261" i="6"/>
  <c r="F260" i="6"/>
  <c r="E260" i="6"/>
  <c r="D260" i="6"/>
  <c r="C260" i="6"/>
  <c r="B260" i="6"/>
  <c r="A260" i="6"/>
  <c r="F259" i="6"/>
  <c r="E259" i="6"/>
  <c r="D259" i="6"/>
  <c r="C259" i="6"/>
  <c r="B259" i="6"/>
  <c r="A259" i="6"/>
  <c r="F258" i="6"/>
  <c r="E258" i="6"/>
  <c r="D258" i="6"/>
  <c r="C258" i="6"/>
  <c r="B258" i="6"/>
  <c r="A258" i="6"/>
  <c r="F257" i="6"/>
  <c r="E257" i="6"/>
  <c r="D257" i="6"/>
  <c r="C257" i="6"/>
  <c r="B257" i="6"/>
  <c r="A257" i="6"/>
  <c r="F256" i="6"/>
  <c r="E256" i="6"/>
  <c r="D256" i="6"/>
  <c r="C256" i="6"/>
  <c r="B256" i="6"/>
  <c r="A256" i="6"/>
  <c r="F255" i="6"/>
  <c r="E255" i="6"/>
  <c r="D255" i="6"/>
  <c r="C255" i="6"/>
  <c r="B255" i="6"/>
  <c r="A255" i="6"/>
  <c r="F254" i="6"/>
  <c r="E254" i="6"/>
  <c r="D254" i="6"/>
  <c r="C254" i="6"/>
  <c r="B254" i="6"/>
  <c r="A254" i="6"/>
  <c r="F253" i="6"/>
  <c r="E253" i="6"/>
  <c r="D253" i="6"/>
  <c r="C253" i="6"/>
  <c r="B253" i="6"/>
  <c r="A253" i="6"/>
  <c r="F252" i="6"/>
  <c r="E252" i="6"/>
  <c r="D252" i="6"/>
  <c r="C252" i="6"/>
  <c r="B252" i="6"/>
  <c r="A252" i="6"/>
  <c r="F251" i="6"/>
  <c r="E251" i="6"/>
  <c r="D251" i="6"/>
  <c r="C251" i="6"/>
  <c r="B251" i="6"/>
  <c r="A251" i="6"/>
  <c r="F250" i="6"/>
  <c r="E250" i="6"/>
  <c r="D250" i="6"/>
  <c r="C250" i="6"/>
  <c r="B250" i="6"/>
  <c r="A250" i="6"/>
  <c r="F249" i="6"/>
  <c r="E249" i="6"/>
  <c r="D249" i="6"/>
  <c r="C249" i="6"/>
  <c r="B249" i="6"/>
  <c r="A249" i="6"/>
  <c r="F248" i="6"/>
  <c r="E248" i="6"/>
  <c r="D248" i="6"/>
  <c r="C248" i="6"/>
  <c r="B248" i="6"/>
  <c r="A248" i="6"/>
  <c r="F247" i="6"/>
  <c r="E247" i="6"/>
  <c r="D247" i="6"/>
  <c r="C247" i="6"/>
  <c r="B247" i="6"/>
  <c r="A247" i="6"/>
  <c r="F246" i="6"/>
  <c r="E246" i="6"/>
  <c r="D246" i="6"/>
  <c r="C246" i="6"/>
  <c r="B246" i="6"/>
  <c r="A246" i="6"/>
  <c r="F245" i="6"/>
  <c r="E245" i="6"/>
  <c r="D245" i="6"/>
  <c r="C245" i="6"/>
  <c r="B245" i="6"/>
  <c r="A245" i="6"/>
  <c r="F244" i="6"/>
  <c r="E244" i="6"/>
  <c r="D244" i="6"/>
  <c r="C244" i="6"/>
  <c r="B244" i="6"/>
  <c r="A244" i="6"/>
  <c r="F243" i="6"/>
  <c r="E243" i="6"/>
  <c r="D243" i="6"/>
  <c r="C243" i="6"/>
  <c r="B243" i="6"/>
  <c r="A243" i="6"/>
  <c r="F242" i="6"/>
  <c r="E242" i="6"/>
  <c r="D242" i="6"/>
  <c r="C242" i="6"/>
  <c r="B242" i="6"/>
  <c r="A242" i="6"/>
  <c r="F241" i="6"/>
  <c r="E241" i="6"/>
  <c r="D241" i="6"/>
  <c r="C241" i="6"/>
  <c r="B241" i="6"/>
  <c r="A241" i="6"/>
  <c r="F240" i="6"/>
  <c r="E240" i="6"/>
  <c r="D240" i="6"/>
  <c r="C240" i="6"/>
  <c r="B240" i="6"/>
  <c r="A240" i="6"/>
  <c r="F239" i="6"/>
  <c r="E239" i="6"/>
  <c r="D239" i="6"/>
  <c r="C239" i="6"/>
  <c r="B239" i="6"/>
  <c r="A239" i="6"/>
  <c r="F238" i="6"/>
  <c r="E238" i="6"/>
  <c r="D238" i="6"/>
  <c r="C238" i="6"/>
  <c r="B238" i="6"/>
  <c r="A238" i="6"/>
  <c r="F237" i="6"/>
  <c r="E237" i="6"/>
  <c r="D237" i="6"/>
  <c r="C237" i="6"/>
  <c r="B237" i="6"/>
  <c r="A237" i="6"/>
  <c r="F236" i="6"/>
  <c r="E236" i="6"/>
  <c r="D236" i="6"/>
  <c r="C236" i="6"/>
  <c r="B236" i="6"/>
  <c r="A236" i="6"/>
  <c r="F235" i="6"/>
  <c r="E235" i="6"/>
  <c r="D235" i="6"/>
  <c r="C235" i="6"/>
  <c r="B235" i="6"/>
  <c r="A235" i="6"/>
  <c r="F234" i="6"/>
  <c r="E234" i="6"/>
  <c r="D234" i="6"/>
  <c r="C234" i="6"/>
  <c r="B234" i="6"/>
  <c r="A234" i="6"/>
  <c r="F233" i="6"/>
  <c r="E233" i="6"/>
  <c r="D233" i="6"/>
  <c r="C233" i="6"/>
  <c r="B233" i="6"/>
  <c r="A233" i="6"/>
  <c r="F232" i="6"/>
  <c r="E232" i="6"/>
  <c r="D232" i="6"/>
  <c r="C232" i="6"/>
  <c r="B232" i="6"/>
  <c r="A232" i="6"/>
  <c r="F231" i="6"/>
  <c r="E231" i="6"/>
  <c r="D231" i="6"/>
  <c r="C231" i="6"/>
  <c r="B231" i="6"/>
  <c r="A231" i="6"/>
  <c r="F230" i="6"/>
  <c r="E230" i="6"/>
  <c r="D230" i="6"/>
  <c r="C230" i="6"/>
  <c r="B230" i="6"/>
  <c r="A230" i="6"/>
  <c r="F229" i="6"/>
  <c r="E229" i="6"/>
  <c r="D229" i="6"/>
  <c r="C229" i="6"/>
  <c r="B229" i="6"/>
  <c r="A229" i="6"/>
  <c r="F228" i="6"/>
  <c r="E228" i="6"/>
  <c r="D228" i="6"/>
  <c r="C228" i="6"/>
  <c r="B228" i="6"/>
  <c r="A228" i="6"/>
  <c r="F227" i="6"/>
  <c r="E227" i="6"/>
  <c r="D227" i="6"/>
  <c r="C227" i="6"/>
  <c r="B227" i="6"/>
  <c r="A227" i="6"/>
  <c r="F226" i="6"/>
  <c r="E226" i="6"/>
  <c r="D226" i="6"/>
  <c r="C226" i="6"/>
  <c r="B226" i="6"/>
  <c r="A226" i="6"/>
  <c r="F225" i="6"/>
  <c r="E225" i="6"/>
  <c r="D225" i="6"/>
  <c r="C225" i="6"/>
  <c r="B225" i="6"/>
  <c r="A225" i="6"/>
  <c r="F224" i="6"/>
  <c r="E224" i="6"/>
  <c r="D224" i="6"/>
  <c r="C224" i="6"/>
  <c r="B224" i="6"/>
  <c r="A224" i="6"/>
  <c r="F223" i="6"/>
  <c r="E223" i="6"/>
  <c r="D223" i="6"/>
  <c r="C223" i="6"/>
  <c r="B223" i="6"/>
  <c r="A223" i="6"/>
  <c r="F222" i="6"/>
  <c r="E222" i="6"/>
  <c r="D222" i="6"/>
  <c r="C222" i="6"/>
  <c r="B222" i="6"/>
  <c r="A222" i="6"/>
  <c r="F221" i="6"/>
  <c r="E221" i="6"/>
  <c r="D221" i="6"/>
  <c r="C221" i="6"/>
  <c r="B221" i="6"/>
  <c r="A221" i="6"/>
  <c r="F220" i="6"/>
  <c r="E220" i="6"/>
  <c r="D220" i="6"/>
  <c r="C220" i="6"/>
  <c r="B220" i="6"/>
  <c r="A220" i="6"/>
  <c r="F219" i="6"/>
  <c r="E219" i="6"/>
  <c r="D219" i="6"/>
  <c r="C219" i="6"/>
  <c r="B219" i="6"/>
  <c r="A219" i="6"/>
  <c r="F218" i="6"/>
  <c r="E218" i="6"/>
  <c r="D218" i="6"/>
  <c r="C218" i="6"/>
  <c r="B218" i="6"/>
  <c r="A218" i="6"/>
  <c r="F217" i="6"/>
  <c r="E217" i="6"/>
  <c r="D217" i="6"/>
  <c r="C217" i="6"/>
  <c r="B217" i="6"/>
  <c r="A217" i="6"/>
  <c r="F216" i="6"/>
  <c r="E216" i="6"/>
  <c r="D216" i="6"/>
  <c r="C216" i="6"/>
  <c r="B216" i="6"/>
  <c r="A216" i="6"/>
  <c r="F215" i="6"/>
  <c r="E215" i="6"/>
  <c r="D215" i="6"/>
  <c r="C215" i="6"/>
  <c r="B215" i="6"/>
  <c r="A215" i="6"/>
  <c r="F214" i="6"/>
  <c r="E214" i="6"/>
  <c r="D214" i="6"/>
  <c r="C214" i="6"/>
  <c r="B214" i="6"/>
  <c r="A214" i="6"/>
  <c r="F213" i="6"/>
  <c r="E213" i="6"/>
  <c r="D213" i="6"/>
  <c r="C213" i="6"/>
  <c r="B213" i="6"/>
  <c r="A213" i="6"/>
  <c r="F212" i="6"/>
  <c r="E212" i="6"/>
  <c r="D212" i="6"/>
  <c r="C212" i="6"/>
  <c r="B212" i="6"/>
  <c r="A212" i="6"/>
  <c r="F211" i="6"/>
  <c r="E211" i="6"/>
  <c r="D211" i="6"/>
  <c r="C211" i="6"/>
  <c r="B211" i="6"/>
  <c r="A211" i="6"/>
  <c r="F210" i="6"/>
  <c r="E210" i="6"/>
  <c r="D210" i="6"/>
  <c r="C210" i="6"/>
  <c r="B210" i="6"/>
  <c r="A210" i="6"/>
  <c r="F209" i="6"/>
  <c r="E209" i="6"/>
  <c r="D209" i="6"/>
  <c r="C209" i="6"/>
  <c r="B209" i="6"/>
  <c r="A209" i="6"/>
  <c r="F208" i="6"/>
  <c r="E208" i="6"/>
  <c r="D208" i="6"/>
  <c r="C208" i="6"/>
  <c r="B208" i="6"/>
  <c r="A208" i="6"/>
  <c r="F207" i="6"/>
  <c r="E207" i="6"/>
  <c r="D207" i="6"/>
  <c r="C207" i="6"/>
  <c r="B207" i="6"/>
  <c r="A207" i="6"/>
  <c r="F206" i="6"/>
  <c r="E206" i="6"/>
  <c r="D206" i="6"/>
  <c r="C206" i="6"/>
  <c r="B206" i="6"/>
  <c r="A206" i="6"/>
  <c r="F205" i="6"/>
  <c r="E205" i="6"/>
  <c r="D205" i="6"/>
  <c r="C205" i="6"/>
  <c r="B205" i="6"/>
  <c r="A205" i="6"/>
  <c r="F204" i="6"/>
  <c r="E204" i="6"/>
  <c r="D204" i="6"/>
  <c r="C204" i="6"/>
  <c r="B204" i="6"/>
  <c r="A204" i="6"/>
  <c r="F203" i="6"/>
  <c r="E203" i="6"/>
  <c r="D203" i="6"/>
  <c r="C203" i="6"/>
  <c r="B203" i="6"/>
  <c r="A203" i="6"/>
  <c r="F202" i="6"/>
  <c r="E202" i="6"/>
  <c r="D202" i="6"/>
  <c r="C202" i="6"/>
  <c r="B202" i="6"/>
  <c r="A202" i="6"/>
  <c r="F201" i="6"/>
  <c r="E201" i="6"/>
  <c r="D201" i="6"/>
  <c r="C201" i="6"/>
  <c r="B201" i="6"/>
  <c r="A201" i="6"/>
  <c r="F200" i="6"/>
  <c r="E200" i="6"/>
  <c r="D200" i="6"/>
  <c r="C200" i="6"/>
  <c r="B200" i="6"/>
  <c r="A200" i="6"/>
  <c r="F199" i="6"/>
  <c r="E199" i="6"/>
  <c r="D199" i="6"/>
  <c r="C199" i="6"/>
  <c r="B199" i="6"/>
  <c r="A199" i="6"/>
  <c r="F198" i="6"/>
  <c r="E198" i="6"/>
  <c r="D198" i="6"/>
  <c r="C198" i="6"/>
  <c r="B198" i="6"/>
  <c r="A198" i="6"/>
  <c r="F197" i="6"/>
  <c r="E197" i="6"/>
  <c r="D197" i="6"/>
  <c r="C197" i="6"/>
  <c r="B197" i="6"/>
  <c r="A197" i="6"/>
  <c r="F196" i="6"/>
  <c r="E196" i="6"/>
  <c r="D196" i="6"/>
  <c r="C196" i="6"/>
  <c r="B196" i="6"/>
  <c r="A196" i="6"/>
  <c r="F195" i="6"/>
  <c r="E195" i="6"/>
  <c r="D195" i="6"/>
  <c r="C195" i="6"/>
  <c r="B195" i="6"/>
  <c r="A195" i="6"/>
  <c r="F194" i="6"/>
  <c r="E194" i="6"/>
  <c r="D194" i="6"/>
  <c r="C194" i="6"/>
  <c r="B194" i="6"/>
  <c r="A194" i="6"/>
  <c r="F193" i="6"/>
  <c r="E193" i="6"/>
  <c r="D193" i="6"/>
  <c r="C193" i="6"/>
  <c r="B193" i="6"/>
  <c r="A193" i="6"/>
  <c r="F192" i="6"/>
  <c r="E192" i="6"/>
  <c r="D192" i="6"/>
  <c r="C192" i="6"/>
  <c r="B192" i="6"/>
  <c r="A192" i="6"/>
  <c r="F191" i="6"/>
  <c r="E191" i="6"/>
  <c r="D191" i="6"/>
  <c r="C191" i="6"/>
  <c r="B191" i="6"/>
  <c r="A191" i="6"/>
  <c r="F190" i="6"/>
  <c r="E190" i="6"/>
  <c r="D190" i="6"/>
  <c r="C190" i="6"/>
  <c r="B190" i="6"/>
  <c r="A190" i="6"/>
  <c r="F189" i="6"/>
  <c r="E189" i="6"/>
  <c r="D189" i="6"/>
  <c r="C189" i="6"/>
  <c r="B189" i="6"/>
  <c r="A189" i="6"/>
  <c r="F188" i="6"/>
  <c r="E188" i="6"/>
  <c r="D188" i="6"/>
  <c r="C188" i="6"/>
  <c r="B188" i="6"/>
  <c r="A188" i="6"/>
  <c r="F187" i="6"/>
  <c r="E187" i="6"/>
  <c r="D187" i="6"/>
  <c r="C187" i="6"/>
  <c r="B187" i="6"/>
  <c r="A187" i="6"/>
  <c r="F186" i="6"/>
  <c r="E186" i="6"/>
  <c r="D186" i="6"/>
  <c r="C186" i="6"/>
  <c r="B186" i="6"/>
  <c r="A186" i="6"/>
  <c r="F185" i="6"/>
  <c r="E185" i="6"/>
  <c r="D185" i="6"/>
  <c r="C185" i="6"/>
  <c r="B185" i="6"/>
  <c r="A185" i="6"/>
  <c r="F184" i="6"/>
  <c r="E184" i="6"/>
  <c r="D184" i="6"/>
  <c r="C184" i="6"/>
  <c r="B184" i="6"/>
  <c r="A184" i="6"/>
  <c r="F183" i="6"/>
  <c r="E183" i="6"/>
  <c r="D183" i="6"/>
  <c r="C183" i="6"/>
  <c r="B183" i="6"/>
  <c r="A183" i="6"/>
  <c r="F182" i="6"/>
  <c r="E182" i="6"/>
  <c r="D182" i="6"/>
  <c r="C182" i="6"/>
  <c r="B182" i="6"/>
  <c r="A182" i="6"/>
  <c r="F181" i="6"/>
  <c r="E181" i="6"/>
  <c r="D181" i="6"/>
  <c r="C181" i="6"/>
  <c r="B181" i="6"/>
  <c r="A181" i="6"/>
  <c r="F180" i="6"/>
  <c r="E180" i="6"/>
  <c r="D180" i="6"/>
  <c r="C180" i="6"/>
  <c r="B180" i="6"/>
  <c r="A180" i="6"/>
  <c r="F179" i="6"/>
  <c r="E179" i="6"/>
  <c r="D179" i="6"/>
  <c r="C179" i="6"/>
  <c r="B179" i="6"/>
  <c r="A179" i="6"/>
  <c r="F178" i="6"/>
  <c r="E178" i="6"/>
  <c r="D178" i="6"/>
  <c r="C178" i="6"/>
  <c r="B178" i="6"/>
  <c r="A178" i="6"/>
  <c r="F177" i="6"/>
  <c r="E177" i="6"/>
  <c r="D177" i="6"/>
  <c r="C177" i="6"/>
  <c r="B177" i="6"/>
  <c r="A177" i="6"/>
  <c r="F176" i="6"/>
  <c r="E176" i="6"/>
  <c r="D176" i="6"/>
  <c r="C176" i="6"/>
  <c r="B176" i="6"/>
  <c r="A176" i="6"/>
  <c r="F175" i="6"/>
  <c r="E175" i="6"/>
  <c r="D175" i="6"/>
  <c r="C175" i="6"/>
  <c r="B175" i="6"/>
  <c r="A175" i="6"/>
  <c r="F174" i="6"/>
  <c r="E174" i="6"/>
  <c r="D174" i="6"/>
  <c r="C174" i="6"/>
  <c r="B174" i="6"/>
  <c r="A174" i="6"/>
  <c r="F173" i="6"/>
  <c r="E173" i="6"/>
  <c r="D173" i="6"/>
  <c r="C173" i="6"/>
  <c r="B173" i="6"/>
  <c r="A173" i="6"/>
  <c r="F172" i="6"/>
  <c r="E172" i="6"/>
  <c r="D172" i="6"/>
  <c r="C172" i="6"/>
  <c r="B172" i="6"/>
  <c r="A172" i="6"/>
  <c r="F171" i="6"/>
  <c r="E171" i="6"/>
  <c r="D171" i="6"/>
  <c r="C171" i="6"/>
  <c r="B171" i="6"/>
  <c r="A171" i="6"/>
  <c r="F170" i="6"/>
  <c r="E170" i="6"/>
  <c r="D170" i="6"/>
  <c r="C170" i="6"/>
  <c r="B170" i="6"/>
  <c r="A170" i="6"/>
  <c r="F169" i="6"/>
  <c r="E169" i="6"/>
  <c r="D169" i="6"/>
  <c r="C169" i="6"/>
  <c r="B169" i="6"/>
  <c r="A169" i="6"/>
  <c r="F168" i="6"/>
  <c r="E168" i="6"/>
  <c r="D168" i="6"/>
  <c r="C168" i="6"/>
  <c r="B168" i="6"/>
  <c r="A168" i="6"/>
  <c r="F167" i="6"/>
  <c r="E167" i="6"/>
  <c r="D167" i="6"/>
  <c r="C167" i="6"/>
  <c r="B167" i="6"/>
  <c r="A167" i="6"/>
  <c r="F166" i="6"/>
  <c r="E166" i="6"/>
  <c r="D166" i="6"/>
  <c r="C166" i="6"/>
  <c r="B166" i="6"/>
  <c r="A166" i="6"/>
  <c r="F165" i="6"/>
  <c r="E165" i="6"/>
  <c r="D165" i="6"/>
  <c r="C165" i="6"/>
  <c r="B165" i="6"/>
  <c r="A165" i="6"/>
  <c r="F164" i="6"/>
  <c r="E164" i="6"/>
  <c r="D164" i="6"/>
  <c r="C164" i="6"/>
  <c r="B164" i="6"/>
  <c r="A164" i="6"/>
  <c r="F163" i="6"/>
  <c r="E163" i="6"/>
  <c r="D163" i="6"/>
  <c r="C163" i="6"/>
  <c r="B163" i="6"/>
  <c r="A163" i="6"/>
  <c r="F162" i="6"/>
  <c r="E162" i="6"/>
  <c r="D162" i="6"/>
  <c r="C162" i="6"/>
  <c r="B162" i="6"/>
  <c r="A162" i="6"/>
  <c r="F161" i="6"/>
  <c r="E161" i="6"/>
  <c r="D161" i="6"/>
  <c r="C161" i="6"/>
  <c r="B161" i="6"/>
  <c r="A161" i="6"/>
  <c r="F160" i="6"/>
  <c r="E160" i="6"/>
  <c r="D160" i="6"/>
  <c r="C160" i="6"/>
  <c r="B160" i="6"/>
  <c r="A160" i="6"/>
  <c r="F159" i="6"/>
  <c r="E159" i="6"/>
  <c r="D159" i="6"/>
  <c r="C159" i="6"/>
  <c r="B159" i="6"/>
  <c r="A159" i="6"/>
  <c r="F158" i="6"/>
  <c r="E158" i="6"/>
  <c r="D158" i="6"/>
  <c r="C158" i="6"/>
  <c r="B158" i="6"/>
  <c r="A158" i="6"/>
  <c r="F157" i="6"/>
  <c r="E157" i="6"/>
  <c r="D157" i="6"/>
  <c r="C157" i="6"/>
  <c r="B157" i="6"/>
  <c r="A157" i="6"/>
  <c r="F156" i="6"/>
  <c r="E156" i="6"/>
  <c r="D156" i="6"/>
  <c r="C156" i="6"/>
  <c r="B156" i="6"/>
  <c r="A156" i="6"/>
  <c r="F155" i="6"/>
  <c r="E155" i="6"/>
  <c r="D155" i="6"/>
  <c r="C155" i="6"/>
  <c r="B155" i="6"/>
  <c r="A155" i="6"/>
  <c r="F154" i="6"/>
  <c r="E154" i="6"/>
  <c r="D154" i="6"/>
  <c r="C154" i="6"/>
  <c r="B154" i="6"/>
  <c r="A154" i="6"/>
  <c r="F153" i="6"/>
  <c r="E153" i="6"/>
  <c r="D153" i="6"/>
  <c r="C153" i="6"/>
  <c r="B153" i="6"/>
  <c r="A153" i="6"/>
  <c r="F152" i="6"/>
  <c r="E152" i="6"/>
  <c r="D152" i="6"/>
  <c r="C152" i="6"/>
  <c r="B152" i="6"/>
  <c r="A152" i="6"/>
  <c r="F151" i="6"/>
  <c r="E151" i="6"/>
  <c r="D151" i="6"/>
  <c r="C151" i="6"/>
  <c r="B151" i="6"/>
  <c r="A151" i="6"/>
  <c r="F150" i="6"/>
  <c r="E150" i="6"/>
  <c r="D150" i="6"/>
  <c r="C150" i="6"/>
  <c r="B150" i="6"/>
  <c r="A150" i="6"/>
  <c r="F149" i="6"/>
  <c r="E149" i="6"/>
  <c r="D149" i="6"/>
  <c r="C149" i="6"/>
  <c r="B149" i="6"/>
  <c r="A149" i="6"/>
  <c r="F148" i="6"/>
  <c r="E148" i="6"/>
  <c r="D148" i="6"/>
  <c r="C148" i="6"/>
  <c r="B148" i="6"/>
  <c r="A148" i="6"/>
  <c r="F147" i="6"/>
  <c r="E147" i="6"/>
  <c r="D147" i="6"/>
  <c r="C147" i="6"/>
  <c r="B147" i="6"/>
  <c r="A147" i="6"/>
  <c r="F146" i="6"/>
  <c r="E146" i="6"/>
  <c r="D146" i="6"/>
  <c r="C146" i="6"/>
  <c r="B146" i="6"/>
  <c r="A146" i="6"/>
  <c r="F145" i="6"/>
  <c r="E145" i="6"/>
  <c r="D145" i="6"/>
  <c r="C145" i="6"/>
  <c r="B145" i="6"/>
  <c r="A145" i="6"/>
  <c r="F144" i="6"/>
  <c r="E144" i="6"/>
  <c r="D144" i="6"/>
  <c r="C144" i="6"/>
  <c r="B144" i="6"/>
  <c r="A144" i="6"/>
  <c r="F143" i="6"/>
  <c r="E143" i="6"/>
  <c r="D143" i="6"/>
  <c r="C143" i="6"/>
  <c r="B143" i="6"/>
  <c r="A143" i="6"/>
  <c r="F142" i="6"/>
  <c r="E142" i="6"/>
  <c r="D142" i="6"/>
  <c r="C142" i="6"/>
  <c r="B142" i="6"/>
  <c r="A142" i="6"/>
  <c r="F141" i="6"/>
  <c r="E141" i="6"/>
  <c r="D141" i="6"/>
  <c r="C141" i="6"/>
  <c r="B141" i="6"/>
  <c r="A141" i="6"/>
  <c r="F140" i="6"/>
  <c r="E140" i="6"/>
  <c r="D140" i="6"/>
  <c r="C140" i="6"/>
  <c r="B140" i="6"/>
  <c r="A140" i="6"/>
  <c r="F139" i="6"/>
  <c r="E139" i="6"/>
  <c r="D139" i="6"/>
  <c r="C139" i="6"/>
  <c r="B139" i="6"/>
  <c r="A139" i="6"/>
  <c r="F138" i="6"/>
  <c r="E138" i="6"/>
  <c r="D138" i="6"/>
  <c r="C138" i="6"/>
  <c r="B138" i="6"/>
  <c r="A138" i="6"/>
  <c r="F137" i="6"/>
  <c r="E137" i="6"/>
  <c r="D137" i="6"/>
  <c r="C137" i="6"/>
  <c r="B137" i="6"/>
  <c r="A137" i="6"/>
  <c r="F136" i="6"/>
  <c r="E136" i="6"/>
  <c r="D136" i="6"/>
  <c r="C136" i="6"/>
  <c r="B136" i="6"/>
  <c r="A136" i="6"/>
  <c r="F135" i="6"/>
  <c r="E135" i="6"/>
  <c r="D135" i="6"/>
  <c r="C135" i="6"/>
  <c r="B135" i="6"/>
  <c r="A135" i="6"/>
  <c r="F134" i="6"/>
  <c r="E134" i="6"/>
  <c r="D134" i="6"/>
  <c r="C134" i="6"/>
  <c r="B134" i="6"/>
  <c r="A134" i="6"/>
  <c r="F133" i="6"/>
  <c r="E133" i="6"/>
  <c r="D133" i="6"/>
  <c r="C133" i="6"/>
  <c r="B133" i="6"/>
  <c r="A133" i="6"/>
  <c r="F132" i="6"/>
  <c r="E132" i="6"/>
  <c r="D132" i="6"/>
  <c r="C132" i="6"/>
  <c r="B132" i="6"/>
  <c r="A132" i="6"/>
  <c r="F131" i="6"/>
  <c r="E131" i="6"/>
  <c r="D131" i="6"/>
  <c r="C131" i="6"/>
  <c r="B131" i="6"/>
  <c r="A131" i="6"/>
  <c r="F130" i="6"/>
  <c r="E130" i="6"/>
  <c r="D130" i="6"/>
  <c r="C130" i="6"/>
  <c r="B130" i="6"/>
  <c r="A130" i="6"/>
  <c r="F129" i="6"/>
  <c r="E129" i="6"/>
  <c r="D129" i="6"/>
  <c r="C129" i="6"/>
  <c r="B129" i="6"/>
  <c r="A129" i="6"/>
  <c r="F128" i="6"/>
  <c r="E128" i="6"/>
  <c r="D128" i="6"/>
  <c r="C128" i="6"/>
  <c r="B128" i="6"/>
  <c r="A128" i="6"/>
  <c r="F127" i="6"/>
  <c r="E127" i="6"/>
  <c r="D127" i="6"/>
  <c r="C127" i="6"/>
  <c r="B127" i="6"/>
  <c r="A127" i="6"/>
  <c r="F126" i="6"/>
  <c r="E126" i="6"/>
  <c r="D126" i="6"/>
  <c r="C126" i="6"/>
  <c r="B126" i="6"/>
  <c r="A126" i="6"/>
  <c r="F125" i="6"/>
  <c r="E125" i="6"/>
  <c r="D125" i="6"/>
  <c r="C125" i="6"/>
  <c r="B125" i="6"/>
  <c r="A125" i="6"/>
  <c r="F124" i="6"/>
  <c r="E124" i="6"/>
  <c r="D124" i="6"/>
  <c r="C124" i="6"/>
  <c r="B124" i="6"/>
  <c r="A124" i="6"/>
  <c r="F123" i="6"/>
  <c r="E123" i="6"/>
  <c r="D123" i="6"/>
  <c r="C123" i="6"/>
  <c r="B123" i="6"/>
  <c r="A123" i="6"/>
  <c r="F122" i="6"/>
  <c r="E122" i="6"/>
  <c r="D122" i="6"/>
  <c r="C122" i="6"/>
  <c r="B122" i="6"/>
  <c r="A122" i="6"/>
  <c r="F121" i="6"/>
  <c r="E121" i="6"/>
  <c r="D121" i="6"/>
  <c r="C121" i="6"/>
  <c r="B121" i="6"/>
  <c r="A121" i="6"/>
  <c r="F120" i="6"/>
  <c r="E120" i="6"/>
  <c r="D120" i="6"/>
  <c r="C120" i="6"/>
  <c r="B120" i="6"/>
  <c r="A120" i="6"/>
  <c r="F119" i="6"/>
  <c r="E119" i="6"/>
  <c r="D119" i="6"/>
  <c r="C119" i="6"/>
  <c r="B119" i="6"/>
  <c r="A119" i="6"/>
  <c r="F118" i="6"/>
  <c r="E118" i="6"/>
  <c r="D118" i="6"/>
  <c r="C118" i="6"/>
  <c r="B118" i="6"/>
  <c r="A118" i="6"/>
  <c r="F117" i="6"/>
  <c r="E117" i="6"/>
  <c r="D117" i="6"/>
  <c r="C117" i="6"/>
  <c r="B117" i="6"/>
  <c r="A117" i="6"/>
  <c r="F116" i="6"/>
  <c r="E116" i="6"/>
  <c r="D116" i="6"/>
  <c r="C116" i="6"/>
  <c r="B116" i="6"/>
  <c r="A116" i="6"/>
  <c r="F115" i="6"/>
  <c r="E115" i="6"/>
  <c r="D115" i="6"/>
  <c r="C115" i="6"/>
  <c r="B115" i="6"/>
  <c r="A115" i="6"/>
  <c r="F114" i="6"/>
  <c r="E114" i="6"/>
  <c r="D114" i="6"/>
  <c r="C114" i="6"/>
  <c r="B114" i="6"/>
  <c r="A114" i="6"/>
  <c r="F113" i="6"/>
  <c r="E113" i="6"/>
  <c r="D113" i="6"/>
  <c r="C113" i="6"/>
  <c r="B113" i="6"/>
  <c r="A113" i="6"/>
  <c r="F112" i="6"/>
  <c r="E112" i="6"/>
  <c r="D112" i="6"/>
  <c r="C112" i="6"/>
  <c r="B112" i="6"/>
  <c r="A112" i="6"/>
  <c r="F111" i="6"/>
  <c r="E111" i="6"/>
  <c r="D111" i="6"/>
  <c r="C111" i="6"/>
  <c r="B111" i="6"/>
  <c r="A111" i="6"/>
  <c r="F110" i="6"/>
  <c r="E110" i="6"/>
  <c r="D110" i="6"/>
  <c r="C110" i="6"/>
  <c r="B110" i="6"/>
  <c r="A110" i="6"/>
  <c r="F109" i="6"/>
  <c r="E109" i="6"/>
  <c r="D109" i="6"/>
  <c r="C109" i="6"/>
  <c r="B109" i="6"/>
  <c r="A109" i="6"/>
  <c r="F108" i="6"/>
  <c r="E108" i="6"/>
  <c r="D108" i="6"/>
  <c r="C108" i="6"/>
  <c r="B108" i="6"/>
  <c r="A108" i="6"/>
  <c r="F107" i="6"/>
  <c r="E107" i="6"/>
  <c r="D107" i="6"/>
  <c r="C107" i="6"/>
  <c r="B107" i="6"/>
  <c r="A107" i="6"/>
  <c r="F106" i="6"/>
  <c r="E106" i="6"/>
  <c r="D106" i="6"/>
  <c r="C106" i="6"/>
  <c r="B106" i="6"/>
  <c r="A106" i="6"/>
  <c r="F105" i="6"/>
  <c r="E105" i="6"/>
  <c r="D105" i="6"/>
  <c r="C105" i="6"/>
  <c r="B105" i="6"/>
  <c r="A105" i="6"/>
  <c r="F104" i="6"/>
  <c r="E104" i="6"/>
  <c r="D104" i="6"/>
  <c r="C104" i="6"/>
  <c r="B104" i="6"/>
  <c r="A104" i="6"/>
  <c r="F103" i="6"/>
  <c r="E103" i="6"/>
  <c r="D103" i="6"/>
  <c r="C103" i="6"/>
  <c r="B103" i="6"/>
  <c r="A103" i="6"/>
  <c r="F102" i="6"/>
  <c r="E102" i="6"/>
  <c r="D102" i="6"/>
  <c r="C102" i="6"/>
  <c r="B102" i="6"/>
  <c r="A102" i="6"/>
  <c r="F101" i="6"/>
  <c r="E101" i="6"/>
  <c r="D101" i="6"/>
  <c r="C101" i="6"/>
  <c r="B101" i="6"/>
  <c r="A101" i="6"/>
  <c r="F100" i="6"/>
  <c r="E100" i="6"/>
  <c r="D100" i="6"/>
  <c r="C100" i="6"/>
  <c r="B100" i="6"/>
  <c r="A100" i="6"/>
  <c r="F99" i="6"/>
  <c r="E99" i="6"/>
  <c r="D99" i="6"/>
  <c r="C99" i="6"/>
  <c r="B99" i="6"/>
  <c r="A99" i="6"/>
  <c r="F98" i="6"/>
  <c r="E98" i="6"/>
  <c r="D98" i="6"/>
  <c r="C98" i="6"/>
  <c r="B98" i="6"/>
  <c r="A98" i="6"/>
  <c r="F97" i="6"/>
  <c r="E97" i="6"/>
  <c r="D97" i="6"/>
  <c r="C97" i="6"/>
  <c r="B97" i="6"/>
  <c r="A97" i="6"/>
  <c r="F96" i="6"/>
  <c r="E96" i="6"/>
  <c r="D96" i="6"/>
  <c r="C96" i="6"/>
  <c r="B96" i="6"/>
  <c r="A96" i="6"/>
  <c r="F95" i="6"/>
  <c r="E95" i="6"/>
  <c r="D95" i="6"/>
  <c r="C95" i="6"/>
  <c r="B95" i="6"/>
  <c r="A95" i="6"/>
  <c r="F94" i="6"/>
  <c r="E94" i="6"/>
  <c r="D94" i="6"/>
  <c r="C94" i="6"/>
  <c r="B94" i="6"/>
  <c r="A94" i="6"/>
  <c r="F93" i="6"/>
  <c r="E93" i="6"/>
  <c r="D93" i="6"/>
  <c r="C93" i="6"/>
  <c r="B93" i="6"/>
  <c r="A93" i="6"/>
  <c r="F92" i="6"/>
  <c r="E92" i="6"/>
  <c r="D92" i="6"/>
  <c r="C92" i="6"/>
  <c r="B92" i="6"/>
  <c r="A92" i="6"/>
  <c r="F91" i="6"/>
  <c r="E91" i="6"/>
  <c r="D91" i="6"/>
  <c r="C91" i="6"/>
  <c r="B91" i="6"/>
  <c r="A91" i="6"/>
  <c r="F90" i="6"/>
  <c r="E90" i="6"/>
  <c r="D90" i="6"/>
  <c r="C90" i="6"/>
  <c r="B90" i="6"/>
  <c r="A90" i="6"/>
  <c r="F89" i="6"/>
  <c r="E89" i="6"/>
  <c r="D89" i="6"/>
  <c r="C89" i="6"/>
  <c r="B89" i="6"/>
  <c r="A89" i="6"/>
  <c r="F88" i="6"/>
  <c r="E88" i="6"/>
  <c r="D88" i="6"/>
  <c r="C88" i="6"/>
  <c r="B88" i="6"/>
  <c r="A88" i="6"/>
  <c r="F87" i="6"/>
  <c r="E87" i="6"/>
  <c r="D87" i="6"/>
  <c r="C87" i="6"/>
  <c r="B87" i="6"/>
  <c r="A87" i="6"/>
  <c r="F86" i="6"/>
  <c r="E86" i="6"/>
  <c r="D86" i="6"/>
  <c r="C86" i="6"/>
  <c r="B86" i="6"/>
  <c r="A86" i="6"/>
  <c r="F85" i="6"/>
  <c r="E85" i="6"/>
  <c r="D85" i="6"/>
  <c r="C85" i="6"/>
  <c r="B85" i="6"/>
  <c r="A85" i="6"/>
  <c r="F84" i="6"/>
  <c r="E84" i="6"/>
  <c r="D84" i="6"/>
  <c r="C84" i="6"/>
  <c r="B84" i="6"/>
  <c r="A84" i="6"/>
  <c r="F83" i="6"/>
  <c r="E83" i="6"/>
  <c r="D83" i="6"/>
  <c r="C83" i="6"/>
  <c r="B83" i="6"/>
  <c r="A83" i="6"/>
  <c r="F82" i="6"/>
  <c r="E82" i="6"/>
  <c r="D82" i="6"/>
  <c r="C82" i="6"/>
  <c r="B82" i="6"/>
  <c r="A82" i="6"/>
  <c r="F81" i="6"/>
  <c r="E81" i="6"/>
  <c r="D81" i="6"/>
  <c r="C81" i="6"/>
  <c r="B81" i="6"/>
  <c r="A81" i="6"/>
  <c r="F80" i="6"/>
  <c r="E80" i="6"/>
  <c r="D80" i="6"/>
  <c r="C80" i="6"/>
  <c r="B80" i="6"/>
  <c r="A80" i="6"/>
  <c r="F79" i="6"/>
  <c r="E79" i="6"/>
  <c r="D79" i="6"/>
  <c r="C79" i="6"/>
  <c r="B79" i="6"/>
  <c r="A79" i="6"/>
  <c r="F78" i="6"/>
  <c r="E78" i="6"/>
  <c r="D78" i="6"/>
  <c r="C78" i="6"/>
  <c r="B78" i="6"/>
  <c r="A78" i="6"/>
  <c r="F77" i="6"/>
  <c r="E77" i="6"/>
  <c r="D77" i="6"/>
  <c r="C77" i="6"/>
  <c r="B77" i="6"/>
  <c r="A77" i="6"/>
  <c r="F76" i="6"/>
  <c r="E76" i="6"/>
  <c r="D76" i="6"/>
  <c r="C76" i="6"/>
  <c r="B76" i="6"/>
  <c r="A76" i="6"/>
  <c r="F75" i="6"/>
  <c r="E75" i="6"/>
  <c r="D75" i="6"/>
  <c r="C75" i="6"/>
  <c r="B75" i="6"/>
  <c r="A75" i="6"/>
  <c r="F74" i="6"/>
  <c r="E74" i="6"/>
  <c r="D74" i="6"/>
  <c r="C74" i="6"/>
  <c r="B74" i="6"/>
  <c r="A74" i="6"/>
  <c r="F73" i="6"/>
  <c r="E73" i="6"/>
  <c r="D73" i="6"/>
  <c r="C73" i="6"/>
  <c r="B73" i="6"/>
  <c r="A73" i="6"/>
  <c r="F72" i="6"/>
  <c r="E72" i="6"/>
  <c r="D72" i="6"/>
  <c r="C72" i="6"/>
  <c r="B72" i="6"/>
  <c r="A72" i="6"/>
  <c r="F71" i="6"/>
  <c r="E71" i="6"/>
  <c r="D71" i="6"/>
  <c r="C71" i="6"/>
  <c r="B71" i="6"/>
  <c r="A71" i="6"/>
  <c r="F70" i="6"/>
  <c r="E70" i="6"/>
  <c r="D70" i="6"/>
  <c r="C70" i="6"/>
  <c r="B70" i="6"/>
  <c r="A70" i="6"/>
  <c r="F69" i="6"/>
  <c r="E69" i="6"/>
  <c r="D69" i="6"/>
  <c r="C69" i="6"/>
  <c r="B69" i="6"/>
  <c r="A69" i="6"/>
  <c r="F68" i="6"/>
  <c r="E68" i="6"/>
  <c r="D68" i="6"/>
  <c r="C68" i="6"/>
  <c r="B68" i="6"/>
  <c r="A68" i="6"/>
  <c r="F67" i="6"/>
  <c r="E67" i="6"/>
  <c r="D67" i="6"/>
  <c r="C67" i="6"/>
  <c r="B67" i="6"/>
  <c r="A67" i="6"/>
  <c r="F66" i="6"/>
  <c r="E66" i="6"/>
  <c r="D66" i="6"/>
  <c r="C66" i="6"/>
  <c r="B66" i="6"/>
  <c r="A66" i="6"/>
  <c r="F65" i="6"/>
  <c r="E65" i="6"/>
  <c r="D65" i="6"/>
  <c r="C65" i="6"/>
  <c r="B65" i="6"/>
  <c r="A65" i="6"/>
  <c r="F64" i="6"/>
  <c r="E64" i="6"/>
  <c r="D64" i="6"/>
  <c r="C64" i="6"/>
  <c r="B64" i="6"/>
  <c r="A64" i="6"/>
  <c r="F63" i="6"/>
  <c r="E63" i="6"/>
  <c r="D63" i="6"/>
  <c r="C63" i="6"/>
  <c r="B63" i="6"/>
  <c r="A63" i="6"/>
  <c r="F62" i="6"/>
  <c r="E62" i="6"/>
  <c r="D62" i="6"/>
  <c r="C62" i="6"/>
  <c r="B62" i="6"/>
  <c r="A62" i="6"/>
  <c r="F61" i="6"/>
  <c r="E61" i="6"/>
  <c r="D61" i="6"/>
  <c r="C61" i="6"/>
  <c r="B61" i="6"/>
  <c r="A61" i="6"/>
  <c r="F60" i="6"/>
  <c r="E60" i="6"/>
  <c r="D60" i="6"/>
  <c r="C60" i="6"/>
  <c r="B60" i="6"/>
  <c r="A60" i="6"/>
  <c r="F59" i="6"/>
  <c r="E59" i="6"/>
  <c r="D59" i="6"/>
  <c r="C59" i="6"/>
  <c r="B59" i="6"/>
  <c r="A59" i="6"/>
  <c r="F58" i="6"/>
  <c r="E58" i="6"/>
  <c r="D58" i="6"/>
  <c r="C58" i="6"/>
  <c r="B58" i="6"/>
  <c r="A58" i="6"/>
  <c r="F57" i="6"/>
  <c r="E57" i="6"/>
  <c r="D57" i="6"/>
  <c r="C57" i="6"/>
  <c r="B57" i="6"/>
  <c r="A57" i="6"/>
  <c r="F56" i="6"/>
  <c r="E56" i="6"/>
  <c r="D56" i="6"/>
  <c r="C56" i="6"/>
  <c r="B56" i="6"/>
  <c r="A56" i="6"/>
  <c r="F55" i="6"/>
  <c r="E55" i="6"/>
  <c r="D55" i="6"/>
  <c r="C55" i="6"/>
  <c r="B55" i="6"/>
  <c r="A55" i="6"/>
  <c r="F54" i="6"/>
  <c r="E54" i="6"/>
  <c r="D54" i="6"/>
  <c r="C54" i="6"/>
  <c r="B54" i="6"/>
  <c r="A54" i="6"/>
  <c r="F53" i="6"/>
  <c r="E53" i="6"/>
  <c r="D53" i="6"/>
  <c r="C53" i="6"/>
  <c r="B53" i="6"/>
  <c r="A53" i="6"/>
  <c r="F52" i="6"/>
  <c r="E52" i="6"/>
  <c r="D52" i="6"/>
  <c r="C52" i="6"/>
  <c r="B52" i="6"/>
  <c r="A52" i="6"/>
  <c r="F51" i="6"/>
  <c r="E51" i="6"/>
  <c r="D51" i="6"/>
  <c r="C51" i="6"/>
  <c r="B51" i="6"/>
  <c r="A51" i="6"/>
  <c r="F50" i="6"/>
  <c r="E50" i="6"/>
  <c r="D50" i="6"/>
  <c r="C50" i="6"/>
  <c r="B50" i="6"/>
  <c r="A50" i="6"/>
  <c r="F49" i="6"/>
  <c r="E49" i="6"/>
  <c r="D49" i="6"/>
  <c r="C49" i="6"/>
  <c r="B49" i="6"/>
  <c r="A49" i="6"/>
  <c r="F48" i="6"/>
  <c r="E48" i="6"/>
  <c r="D48" i="6"/>
  <c r="C48" i="6"/>
  <c r="B48" i="6"/>
  <c r="A48" i="6"/>
  <c r="F47" i="6"/>
  <c r="E47" i="6"/>
  <c r="D47" i="6"/>
  <c r="C47" i="6"/>
  <c r="B47" i="6"/>
  <c r="A47" i="6"/>
  <c r="F46" i="6"/>
  <c r="E46" i="6"/>
  <c r="D46" i="6"/>
  <c r="C46" i="6"/>
  <c r="B46" i="6"/>
  <c r="A46" i="6"/>
  <c r="F45" i="6"/>
  <c r="E45" i="6"/>
  <c r="D45" i="6"/>
  <c r="C45" i="6"/>
  <c r="B45" i="6"/>
  <c r="A45" i="6"/>
  <c r="F44" i="6"/>
  <c r="E44" i="6"/>
  <c r="D44" i="6"/>
  <c r="C44" i="6"/>
  <c r="B44" i="6"/>
  <c r="A44" i="6"/>
  <c r="F43" i="6"/>
  <c r="E43" i="6"/>
  <c r="D43" i="6"/>
  <c r="C43" i="6"/>
  <c r="B43" i="6"/>
  <c r="A43" i="6"/>
  <c r="F42" i="6"/>
  <c r="E42" i="6"/>
  <c r="D42" i="6"/>
  <c r="C42" i="6"/>
  <c r="B42" i="6"/>
  <c r="A42" i="6"/>
  <c r="F41" i="6"/>
  <c r="E41" i="6"/>
  <c r="D41" i="6"/>
  <c r="C41" i="6"/>
  <c r="B41" i="6"/>
  <c r="A41" i="6"/>
  <c r="F40" i="6"/>
  <c r="E40" i="6"/>
  <c r="D40" i="6"/>
  <c r="C40" i="6"/>
  <c r="B40" i="6"/>
  <c r="A40" i="6"/>
  <c r="F39" i="6"/>
  <c r="E39" i="6"/>
  <c r="D39" i="6"/>
  <c r="C39" i="6"/>
  <c r="B39" i="6"/>
  <c r="A39" i="6"/>
  <c r="F38" i="6"/>
  <c r="E38" i="6"/>
  <c r="D38" i="6"/>
  <c r="C38" i="6"/>
  <c r="B38" i="6"/>
  <c r="A38" i="6"/>
  <c r="F37" i="6"/>
  <c r="E37" i="6"/>
  <c r="D37" i="6"/>
  <c r="C37" i="6"/>
  <c r="B37" i="6"/>
  <c r="A37" i="6"/>
  <c r="F36" i="6"/>
  <c r="E36" i="6"/>
  <c r="D36" i="6"/>
  <c r="C36" i="6"/>
  <c r="B36" i="6"/>
  <c r="A36" i="6"/>
  <c r="F35" i="6"/>
  <c r="E35" i="6"/>
  <c r="D35" i="6"/>
  <c r="C35" i="6"/>
  <c r="B35" i="6"/>
  <c r="A35" i="6"/>
  <c r="F34" i="6"/>
  <c r="E34" i="6"/>
  <c r="D34" i="6"/>
  <c r="C34" i="6"/>
  <c r="B34" i="6"/>
  <c r="A34" i="6"/>
  <c r="F33" i="6"/>
  <c r="E33" i="6"/>
  <c r="D33" i="6"/>
  <c r="C33" i="6"/>
  <c r="B33" i="6"/>
  <c r="A33" i="6"/>
  <c r="F32" i="6"/>
  <c r="E32" i="6"/>
  <c r="D32" i="6"/>
  <c r="C32" i="6"/>
  <c r="B32" i="6"/>
  <c r="A32" i="6"/>
  <c r="F31" i="6"/>
  <c r="E31" i="6"/>
  <c r="D31" i="6"/>
  <c r="C31" i="6"/>
  <c r="B31" i="6"/>
  <c r="A31" i="6"/>
  <c r="F30" i="6"/>
  <c r="E30" i="6"/>
  <c r="D30" i="6"/>
  <c r="C30" i="6"/>
  <c r="B30" i="6"/>
  <c r="A30" i="6"/>
  <c r="F29" i="6"/>
  <c r="E29" i="6"/>
  <c r="D29" i="6"/>
  <c r="C29" i="6"/>
  <c r="B29" i="6"/>
  <c r="A29" i="6"/>
  <c r="F28" i="6"/>
  <c r="E28" i="6"/>
  <c r="D28" i="6"/>
  <c r="C28" i="6"/>
  <c r="B28" i="6"/>
  <c r="A28" i="6"/>
  <c r="F27" i="6"/>
  <c r="E27" i="6"/>
  <c r="D27" i="6"/>
  <c r="C27" i="6"/>
  <c r="B27" i="6"/>
  <c r="A27" i="6"/>
  <c r="F26" i="6"/>
  <c r="E26" i="6"/>
  <c r="D26" i="6"/>
  <c r="C26" i="6"/>
  <c r="B26" i="6"/>
  <c r="A26" i="6"/>
  <c r="F25" i="6"/>
  <c r="E25" i="6"/>
  <c r="D25" i="6"/>
  <c r="C25" i="6"/>
  <c r="B25" i="6"/>
  <c r="A25" i="6"/>
  <c r="F24" i="6"/>
  <c r="E24" i="6"/>
  <c r="D24" i="6"/>
  <c r="C24" i="6"/>
  <c r="B24" i="6"/>
  <c r="A24" i="6"/>
  <c r="F23" i="6"/>
  <c r="E23" i="6"/>
  <c r="D23" i="6"/>
  <c r="C23" i="6"/>
  <c r="B23" i="6"/>
  <c r="A23" i="6"/>
  <c r="F22" i="6"/>
  <c r="E22" i="6"/>
  <c r="D22" i="6"/>
  <c r="C22" i="6"/>
  <c r="B22" i="6"/>
  <c r="A22" i="6"/>
  <c r="F21" i="6"/>
  <c r="E21" i="6"/>
  <c r="D21" i="6"/>
  <c r="C21" i="6"/>
  <c r="B21" i="6"/>
  <c r="A21" i="6"/>
  <c r="F20" i="6"/>
  <c r="E20" i="6"/>
  <c r="D20" i="6"/>
  <c r="C20" i="6"/>
  <c r="B20" i="6"/>
  <c r="A20" i="6"/>
  <c r="F19" i="6"/>
  <c r="E19" i="6"/>
  <c r="D19" i="6"/>
  <c r="C19" i="6"/>
  <c r="B19" i="6"/>
  <c r="A19" i="6"/>
  <c r="F18" i="6"/>
  <c r="E18" i="6"/>
  <c r="D18" i="6"/>
  <c r="C18" i="6"/>
  <c r="B18" i="6"/>
  <c r="A18" i="6"/>
  <c r="F17" i="6"/>
  <c r="E17" i="6"/>
  <c r="D17" i="6"/>
  <c r="C17" i="6"/>
  <c r="B17" i="6"/>
  <c r="A17" i="6"/>
  <c r="F16" i="6"/>
  <c r="E16" i="6"/>
  <c r="D16" i="6"/>
  <c r="C16" i="6"/>
  <c r="B16" i="6"/>
  <c r="A16" i="6"/>
  <c r="F15" i="6"/>
  <c r="E15" i="6"/>
  <c r="D15" i="6"/>
  <c r="C15" i="6"/>
  <c r="B15" i="6"/>
  <c r="A15" i="6"/>
  <c r="F14" i="6"/>
  <c r="E14" i="6"/>
  <c r="D14" i="6"/>
  <c r="C14" i="6"/>
  <c r="B14" i="6"/>
  <c r="A14" i="6"/>
  <c r="F13" i="6"/>
  <c r="E13" i="6"/>
  <c r="D13" i="6"/>
  <c r="C13" i="6"/>
  <c r="B13" i="6"/>
  <c r="A13" i="6"/>
  <c r="F12" i="6"/>
  <c r="E12" i="6"/>
  <c r="D12" i="6"/>
  <c r="C12" i="6"/>
  <c r="B12" i="6"/>
  <c r="A12" i="6"/>
  <c r="F11" i="6"/>
  <c r="E11" i="6"/>
  <c r="D11" i="6"/>
  <c r="C11" i="6"/>
  <c r="B11" i="6"/>
  <c r="A11" i="6"/>
  <c r="F10" i="6"/>
  <c r="E10" i="6"/>
  <c r="D10" i="6"/>
  <c r="C10" i="6"/>
  <c r="B10" i="6"/>
  <c r="A10" i="6"/>
  <c r="F9" i="6"/>
  <c r="E9" i="6"/>
  <c r="D9" i="6"/>
  <c r="C9" i="6"/>
  <c r="B9" i="6"/>
  <c r="A9" i="6"/>
  <c r="F8" i="6"/>
  <c r="E8" i="6"/>
  <c r="D8" i="6"/>
  <c r="C8" i="6"/>
  <c r="B8" i="6"/>
  <c r="A8" i="6"/>
  <c r="F7" i="6"/>
  <c r="E7" i="6"/>
  <c r="D7" i="6"/>
  <c r="B7" i="6"/>
  <c r="A7" i="6"/>
  <c r="C7" i="6"/>
  <c r="F326" i="9"/>
  <c r="E326" i="9"/>
  <c r="D326" i="9"/>
  <c r="C326" i="9"/>
  <c r="F325" i="9"/>
  <c r="E325" i="9"/>
  <c r="D325" i="9"/>
  <c r="C325" i="9"/>
  <c r="F324" i="9"/>
  <c r="E324" i="9"/>
  <c r="D324" i="9"/>
  <c r="C324" i="9"/>
  <c r="F323" i="9"/>
  <c r="E323" i="9"/>
  <c r="D323" i="9"/>
  <c r="C323" i="9"/>
  <c r="F322" i="9"/>
  <c r="E322" i="9"/>
  <c r="D322" i="9"/>
  <c r="C322" i="9"/>
  <c r="F321" i="9"/>
  <c r="E321" i="9"/>
  <c r="D321" i="9"/>
  <c r="C321" i="9"/>
  <c r="F320" i="9"/>
  <c r="E320" i="9"/>
  <c r="D320" i="9"/>
  <c r="C320" i="9"/>
  <c r="F319" i="9"/>
  <c r="E319" i="9"/>
  <c r="D319" i="9"/>
  <c r="C319" i="9"/>
  <c r="F318" i="9"/>
  <c r="E318" i="9"/>
  <c r="D318" i="9"/>
  <c r="C318" i="9"/>
  <c r="F317" i="9"/>
  <c r="E317" i="9"/>
  <c r="D317" i="9"/>
  <c r="C317" i="9"/>
  <c r="F316" i="9"/>
  <c r="E316" i="9"/>
  <c r="D316" i="9"/>
  <c r="C316" i="9"/>
  <c r="F315" i="9"/>
  <c r="E315" i="9"/>
  <c r="D315" i="9"/>
  <c r="C315" i="9"/>
  <c r="F314" i="9"/>
  <c r="E314" i="9"/>
  <c r="D314" i="9"/>
  <c r="C314" i="9"/>
  <c r="F313" i="9"/>
  <c r="E313" i="9"/>
  <c r="D313" i="9"/>
  <c r="C313" i="9"/>
  <c r="F312" i="9"/>
  <c r="E312" i="9"/>
  <c r="D312" i="9"/>
  <c r="C312" i="9"/>
  <c r="F311" i="9"/>
  <c r="E311" i="9"/>
  <c r="D311" i="9"/>
  <c r="C311" i="9"/>
  <c r="F310" i="9"/>
  <c r="E310" i="9"/>
  <c r="D310" i="9"/>
  <c r="C310" i="9"/>
  <c r="F309" i="9"/>
  <c r="E309" i="9"/>
  <c r="D309" i="9"/>
  <c r="C309" i="9"/>
  <c r="F308" i="9"/>
  <c r="E308" i="9"/>
  <c r="D308" i="9"/>
  <c r="C308" i="9"/>
  <c r="F307" i="9"/>
  <c r="E307" i="9"/>
  <c r="D307" i="9"/>
  <c r="C307" i="9"/>
  <c r="F306" i="9"/>
  <c r="E306" i="9"/>
  <c r="D306" i="9"/>
  <c r="C306" i="9"/>
  <c r="F305" i="9"/>
  <c r="E305" i="9"/>
  <c r="D305" i="9"/>
  <c r="C305" i="9"/>
  <c r="F304" i="9"/>
  <c r="E304" i="9"/>
  <c r="D304" i="9"/>
  <c r="C304" i="9"/>
  <c r="F303" i="9"/>
  <c r="E303" i="9"/>
  <c r="D303" i="9"/>
  <c r="C303" i="9"/>
  <c r="F302" i="9"/>
  <c r="E302" i="9"/>
  <c r="D302" i="9"/>
  <c r="C302" i="9"/>
  <c r="F301" i="9"/>
  <c r="E301" i="9"/>
  <c r="D301" i="9"/>
  <c r="C301" i="9"/>
  <c r="F300" i="9"/>
  <c r="E300" i="9"/>
  <c r="D300" i="9"/>
  <c r="C300" i="9"/>
  <c r="F299" i="9"/>
  <c r="E299" i="9"/>
  <c r="D299" i="9"/>
  <c r="C299" i="9"/>
  <c r="F298" i="9"/>
  <c r="E298" i="9"/>
  <c r="D298" i="9"/>
  <c r="C298" i="9"/>
  <c r="F297" i="9"/>
  <c r="E297" i="9"/>
  <c r="D297" i="9"/>
  <c r="C297" i="9"/>
  <c r="F296" i="9"/>
  <c r="E296" i="9"/>
  <c r="D296" i="9"/>
  <c r="C296" i="9"/>
  <c r="F295" i="9"/>
  <c r="E295" i="9"/>
  <c r="D295" i="9"/>
  <c r="C295" i="9"/>
  <c r="F294" i="9"/>
  <c r="E294" i="9"/>
  <c r="D294" i="9"/>
  <c r="C294" i="9"/>
  <c r="F293" i="9"/>
  <c r="E293" i="9"/>
  <c r="D293" i="9"/>
  <c r="C293" i="9"/>
  <c r="F292" i="9"/>
  <c r="E292" i="9"/>
  <c r="D292" i="9"/>
  <c r="C292" i="9"/>
  <c r="F291" i="9"/>
  <c r="E291" i="9"/>
  <c r="D291" i="9"/>
  <c r="C291" i="9"/>
  <c r="F290" i="9"/>
  <c r="E290" i="9"/>
  <c r="D290" i="9"/>
  <c r="C290" i="9"/>
  <c r="F289" i="9"/>
  <c r="E289" i="9"/>
  <c r="D289" i="9"/>
  <c r="C289" i="9"/>
  <c r="F288" i="9"/>
  <c r="E288" i="9"/>
  <c r="D288" i="9"/>
  <c r="C288" i="9"/>
  <c r="F287" i="9"/>
  <c r="E287" i="9"/>
  <c r="D287" i="9"/>
  <c r="C287" i="9"/>
  <c r="F286" i="9"/>
  <c r="E286" i="9"/>
  <c r="D286" i="9"/>
  <c r="C286" i="9"/>
  <c r="F285" i="9"/>
  <c r="E285" i="9"/>
  <c r="D285" i="9"/>
  <c r="C285" i="9"/>
  <c r="F284" i="9"/>
  <c r="E284" i="9"/>
  <c r="D284" i="9"/>
  <c r="C284" i="9"/>
  <c r="F283" i="9"/>
  <c r="E283" i="9"/>
  <c r="D283" i="9"/>
  <c r="C283" i="9"/>
  <c r="F282" i="9"/>
  <c r="E282" i="9"/>
  <c r="D282" i="9"/>
  <c r="C282" i="9"/>
  <c r="F281" i="9"/>
  <c r="E281" i="9"/>
  <c r="D281" i="9"/>
  <c r="C281" i="9"/>
  <c r="F280" i="9"/>
  <c r="E280" i="9"/>
  <c r="D280" i="9"/>
  <c r="C280" i="9"/>
  <c r="F279" i="9"/>
  <c r="E279" i="9"/>
  <c r="D279" i="9"/>
  <c r="C279" i="9"/>
  <c r="F278" i="9"/>
  <c r="E278" i="9"/>
  <c r="D278" i="9"/>
  <c r="C278" i="9"/>
  <c r="F277" i="9"/>
  <c r="E277" i="9"/>
  <c r="D277" i="9"/>
  <c r="C277" i="9"/>
  <c r="F276" i="9"/>
  <c r="E276" i="9"/>
  <c r="D276" i="9"/>
  <c r="C276" i="9"/>
  <c r="F275" i="9"/>
  <c r="E275" i="9"/>
  <c r="D275" i="9"/>
  <c r="C275" i="9"/>
  <c r="F274" i="9"/>
  <c r="E274" i="9"/>
  <c r="D274" i="9"/>
  <c r="C274" i="9"/>
  <c r="F273" i="9"/>
  <c r="E273" i="9"/>
  <c r="D273" i="9"/>
  <c r="C273" i="9"/>
  <c r="F272" i="9"/>
  <c r="E272" i="9"/>
  <c r="D272" i="9"/>
  <c r="C272" i="9"/>
  <c r="F271" i="9"/>
  <c r="E271" i="9"/>
  <c r="D271" i="9"/>
  <c r="C271" i="9"/>
  <c r="F270" i="9"/>
  <c r="E270" i="9"/>
  <c r="D270" i="9"/>
  <c r="C270" i="9"/>
  <c r="F269" i="9"/>
  <c r="E269" i="9"/>
  <c r="D269" i="9"/>
  <c r="C269" i="9"/>
  <c r="F268" i="9"/>
  <c r="E268" i="9"/>
  <c r="D268" i="9"/>
  <c r="C268" i="9"/>
  <c r="F267" i="9"/>
  <c r="E267" i="9"/>
  <c r="D267" i="9"/>
  <c r="C267" i="9"/>
  <c r="F266" i="9"/>
  <c r="E266" i="9"/>
  <c r="D266" i="9"/>
  <c r="C266" i="9"/>
  <c r="F265" i="9"/>
  <c r="E265" i="9"/>
  <c r="D265" i="9"/>
  <c r="C265" i="9"/>
  <c r="F264" i="9"/>
  <c r="E264" i="9"/>
  <c r="D264" i="9"/>
  <c r="C264" i="9"/>
  <c r="F263" i="9"/>
  <c r="E263" i="9"/>
  <c r="D263" i="9"/>
  <c r="C263" i="9"/>
  <c r="F262" i="9"/>
  <c r="E262" i="9"/>
  <c r="D262" i="9"/>
  <c r="C262" i="9"/>
  <c r="F261" i="9"/>
  <c r="E261" i="9"/>
  <c r="D261" i="9"/>
  <c r="C261" i="9"/>
  <c r="F260" i="9"/>
  <c r="E260" i="9"/>
  <c r="D260" i="9"/>
  <c r="C260" i="9"/>
  <c r="F259" i="9"/>
  <c r="E259" i="9"/>
  <c r="D259" i="9"/>
  <c r="C259" i="9"/>
  <c r="F258" i="9"/>
  <c r="E258" i="9"/>
  <c r="D258" i="9"/>
  <c r="C258" i="9"/>
  <c r="F257" i="9"/>
  <c r="E257" i="9"/>
  <c r="D257" i="9"/>
  <c r="C257" i="9"/>
  <c r="F256" i="9"/>
  <c r="E256" i="9"/>
  <c r="D256" i="9"/>
  <c r="C256" i="9"/>
  <c r="F255" i="9"/>
  <c r="E255" i="9"/>
  <c r="D255" i="9"/>
  <c r="C255" i="9"/>
  <c r="F254" i="9"/>
  <c r="E254" i="9"/>
  <c r="D254" i="9"/>
  <c r="C254" i="9"/>
  <c r="F253" i="9"/>
  <c r="E253" i="9"/>
  <c r="D253" i="9"/>
  <c r="C253" i="9"/>
  <c r="F252" i="9"/>
  <c r="E252" i="9"/>
  <c r="D252" i="9"/>
  <c r="C252" i="9"/>
  <c r="F251" i="9"/>
  <c r="E251" i="9"/>
  <c r="D251" i="9"/>
  <c r="C251" i="9"/>
  <c r="F250" i="9"/>
  <c r="E250" i="9"/>
  <c r="D250" i="9"/>
  <c r="C250" i="9"/>
  <c r="F249" i="9"/>
  <c r="E249" i="9"/>
  <c r="D249" i="9"/>
  <c r="C249" i="9"/>
  <c r="F248" i="9"/>
  <c r="E248" i="9"/>
  <c r="D248" i="9"/>
  <c r="C248" i="9"/>
  <c r="F247" i="9"/>
  <c r="E247" i="9"/>
  <c r="D247" i="9"/>
  <c r="C247" i="9"/>
  <c r="F246" i="9"/>
  <c r="E246" i="9"/>
  <c r="D246" i="9"/>
  <c r="C246" i="9"/>
  <c r="F245" i="9"/>
  <c r="E245" i="9"/>
  <c r="D245" i="9"/>
  <c r="C245" i="9"/>
  <c r="F244" i="9"/>
  <c r="E244" i="9"/>
  <c r="D244" i="9"/>
  <c r="C244" i="9"/>
  <c r="F243" i="9"/>
  <c r="E243" i="9"/>
  <c r="D243" i="9"/>
  <c r="C243" i="9"/>
  <c r="F242" i="9"/>
  <c r="E242" i="9"/>
  <c r="D242" i="9"/>
  <c r="C242" i="9"/>
  <c r="F241" i="9"/>
  <c r="E241" i="9"/>
  <c r="D241" i="9"/>
  <c r="C241" i="9"/>
  <c r="F240" i="9"/>
  <c r="E240" i="9"/>
  <c r="D240" i="9"/>
  <c r="C240" i="9"/>
  <c r="F239" i="9"/>
  <c r="E239" i="9"/>
  <c r="D239" i="9"/>
  <c r="C239" i="9"/>
  <c r="F238" i="9"/>
  <c r="E238" i="9"/>
  <c r="D238" i="9"/>
  <c r="C238" i="9"/>
  <c r="F237" i="9"/>
  <c r="E237" i="9"/>
  <c r="D237" i="9"/>
  <c r="C237" i="9"/>
  <c r="F236" i="9"/>
  <c r="E236" i="9"/>
  <c r="D236" i="9"/>
  <c r="C236" i="9"/>
  <c r="F235" i="9"/>
  <c r="E235" i="9"/>
  <c r="D235" i="9"/>
  <c r="C235" i="9"/>
  <c r="F234" i="9"/>
  <c r="E234" i="9"/>
  <c r="D234" i="9"/>
  <c r="C234" i="9"/>
  <c r="F233" i="9"/>
  <c r="E233" i="9"/>
  <c r="D233" i="9"/>
  <c r="C233" i="9"/>
  <c r="F232" i="9"/>
  <c r="E232" i="9"/>
  <c r="D232" i="9"/>
  <c r="C232" i="9"/>
  <c r="F231" i="9"/>
  <c r="E231" i="9"/>
  <c r="D231" i="9"/>
  <c r="C231" i="9"/>
  <c r="F230" i="9"/>
  <c r="E230" i="9"/>
  <c r="D230" i="9"/>
  <c r="C230" i="9"/>
  <c r="F229" i="9"/>
  <c r="E229" i="9"/>
  <c r="D229" i="9"/>
  <c r="C229" i="9"/>
  <c r="F228" i="9"/>
  <c r="E228" i="9"/>
  <c r="D228" i="9"/>
  <c r="C228" i="9"/>
  <c r="F227" i="9"/>
  <c r="E227" i="9"/>
  <c r="D227" i="9"/>
  <c r="C227" i="9"/>
  <c r="F226" i="9"/>
  <c r="E226" i="9"/>
  <c r="D226" i="9"/>
  <c r="C226" i="9"/>
  <c r="F225" i="9"/>
  <c r="E225" i="9"/>
  <c r="D225" i="9"/>
  <c r="C225" i="9"/>
  <c r="F224" i="9"/>
  <c r="E224" i="9"/>
  <c r="D224" i="9"/>
  <c r="C224" i="9"/>
  <c r="F223" i="9"/>
  <c r="E223" i="9"/>
  <c r="D223" i="9"/>
  <c r="C223" i="9"/>
  <c r="F222" i="9"/>
  <c r="E222" i="9"/>
  <c r="D222" i="9"/>
  <c r="C222" i="9"/>
  <c r="F221" i="9"/>
  <c r="E221" i="9"/>
  <c r="D221" i="9"/>
  <c r="C221" i="9"/>
  <c r="F220" i="9"/>
  <c r="E220" i="9"/>
  <c r="D220" i="9"/>
  <c r="C220" i="9"/>
  <c r="F219" i="9"/>
  <c r="E219" i="9"/>
  <c r="D219" i="9"/>
  <c r="C219" i="9"/>
  <c r="F218" i="9"/>
  <c r="E218" i="9"/>
  <c r="D218" i="9"/>
  <c r="C218" i="9"/>
  <c r="F217" i="9"/>
  <c r="E217" i="9"/>
  <c r="D217" i="9"/>
  <c r="C217" i="9"/>
  <c r="F216" i="9"/>
  <c r="E216" i="9"/>
  <c r="D216" i="9"/>
  <c r="C216" i="9"/>
  <c r="F215" i="9"/>
  <c r="E215" i="9"/>
  <c r="D215" i="9"/>
  <c r="C215" i="9"/>
  <c r="F214" i="9"/>
  <c r="E214" i="9"/>
  <c r="D214" i="9"/>
  <c r="C214" i="9"/>
  <c r="F213" i="9"/>
  <c r="E213" i="9"/>
  <c r="D213" i="9"/>
  <c r="C213" i="9"/>
  <c r="F212" i="9"/>
  <c r="E212" i="9"/>
  <c r="D212" i="9"/>
  <c r="C212" i="9"/>
  <c r="F211" i="9"/>
  <c r="E211" i="9"/>
  <c r="D211" i="9"/>
  <c r="C211" i="9"/>
  <c r="F210" i="9"/>
  <c r="E210" i="9"/>
  <c r="D210" i="9"/>
  <c r="C210" i="9"/>
  <c r="F209" i="9"/>
  <c r="E209" i="9"/>
  <c r="D209" i="9"/>
  <c r="C209" i="9"/>
  <c r="F208" i="9"/>
  <c r="E208" i="9"/>
  <c r="D208" i="9"/>
  <c r="C208" i="9"/>
  <c r="F207" i="9"/>
  <c r="E207" i="9"/>
  <c r="D207" i="9"/>
  <c r="C207" i="9"/>
  <c r="F206" i="9"/>
  <c r="E206" i="9"/>
  <c r="D206" i="9"/>
  <c r="C206" i="9"/>
  <c r="F205" i="9"/>
  <c r="E205" i="9"/>
  <c r="D205" i="9"/>
  <c r="C205" i="9"/>
  <c r="F204" i="9"/>
  <c r="E204" i="9"/>
  <c r="D204" i="9"/>
  <c r="C204" i="9"/>
  <c r="F203" i="9"/>
  <c r="E203" i="9"/>
  <c r="D203" i="9"/>
  <c r="C203" i="9"/>
  <c r="F202" i="9"/>
  <c r="E202" i="9"/>
  <c r="D202" i="9"/>
  <c r="C202" i="9"/>
  <c r="F201" i="9"/>
  <c r="E201" i="9"/>
  <c r="D201" i="9"/>
  <c r="C201" i="9"/>
  <c r="F200" i="9"/>
  <c r="E200" i="9"/>
  <c r="D200" i="9"/>
  <c r="C200" i="9"/>
  <c r="F199" i="9"/>
  <c r="E199" i="9"/>
  <c r="D199" i="9"/>
  <c r="C199" i="9"/>
  <c r="F198" i="9"/>
  <c r="E198" i="9"/>
  <c r="D198" i="9"/>
  <c r="C198" i="9"/>
  <c r="F197" i="9"/>
  <c r="E197" i="9"/>
  <c r="D197" i="9"/>
  <c r="C197" i="9"/>
  <c r="F196" i="9"/>
  <c r="E196" i="9"/>
  <c r="D196" i="9"/>
  <c r="C196" i="9"/>
  <c r="F195" i="9"/>
  <c r="E195" i="9"/>
  <c r="D195" i="9"/>
  <c r="C195" i="9"/>
  <c r="F194" i="9"/>
  <c r="E194" i="9"/>
  <c r="D194" i="9"/>
  <c r="C194" i="9"/>
  <c r="F193" i="9"/>
  <c r="E193" i="9"/>
  <c r="D193" i="9"/>
  <c r="C193" i="9"/>
  <c r="F192" i="9"/>
  <c r="E192" i="9"/>
  <c r="D192" i="9"/>
  <c r="C192" i="9"/>
  <c r="F191" i="9"/>
  <c r="E191" i="9"/>
  <c r="D191" i="9"/>
  <c r="C191" i="9"/>
  <c r="F190" i="9"/>
  <c r="E190" i="9"/>
  <c r="D190" i="9"/>
  <c r="C190" i="9"/>
  <c r="F189" i="9"/>
  <c r="E189" i="9"/>
  <c r="D189" i="9"/>
  <c r="C189" i="9"/>
  <c r="F188" i="9"/>
  <c r="E188" i="9"/>
  <c r="D188" i="9"/>
  <c r="C188" i="9"/>
  <c r="F187" i="9"/>
  <c r="E187" i="9"/>
  <c r="D187" i="9"/>
  <c r="C187" i="9"/>
  <c r="F186" i="9"/>
  <c r="E186" i="9"/>
  <c r="D186" i="9"/>
  <c r="C186" i="9"/>
  <c r="F185" i="9"/>
  <c r="E185" i="9"/>
  <c r="D185" i="9"/>
  <c r="C185" i="9"/>
  <c r="F184" i="9"/>
  <c r="E184" i="9"/>
  <c r="D184" i="9"/>
  <c r="C184" i="9"/>
  <c r="F183" i="9"/>
  <c r="E183" i="9"/>
  <c r="D183" i="9"/>
  <c r="C183" i="9"/>
  <c r="F182" i="9"/>
  <c r="E182" i="9"/>
  <c r="D182" i="9"/>
  <c r="C182" i="9"/>
  <c r="F181" i="9"/>
  <c r="E181" i="9"/>
  <c r="D181" i="9"/>
  <c r="C181" i="9"/>
  <c r="F180" i="9"/>
  <c r="E180" i="9"/>
  <c r="D180" i="9"/>
  <c r="C180" i="9"/>
  <c r="F179" i="9"/>
  <c r="E179" i="9"/>
  <c r="D179" i="9"/>
  <c r="C179" i="9"/>
  <c r="F178" i="9"/>
  <c r="E178" i="9"/>
  <c r="D178" i="9"/>
  <c r="C178" i="9"/>
  <c r="F177" i="9"/>
  <c r="E177" i="9"/>
  <c r="D177" i="9"/>
  <c r="C177" i="9"/>
  <c r="F176" i="9"/>
  <c r="E176" i="9"/>
  <c r="D176" i="9"/>
  <c r="C176" i="9"/>
  <c r="F175" i="9"/>
  <c r="E175" i="9"/>
  <c r="D175" i="9"/>
  <c r="C175" i="9"/>
  <c r="F174" i="9"/>
  <c r="E174" i="9"/>
  <c r="D174" i="9"/>
  <c r="C174" i="9"/>
  <c r="F173" i="9"/>
  <c r="E173" i="9"/>
  <c r="D173" i="9"/>
  <c r="C173" i="9"/>
  <c r="F172" i="9"/>
  <c r="E172" i="9"/>
  <c r="D172" i="9"/>
  <c r="C172" i="9"/>
  <c r="F171" i="9"/>
  <c r="E171" i="9"/>
  <c r="D171" i="9"/>
  <c r="C171" i="9"/>
  <c r="F170" i="9"/>
  <c r="E170" i="9"/>
  <c r="D170" i="9"/>
  <c r="C170" i="9"/>
  <c r="F169" i="9"/>
  <c r="E169" i="9"/>
  <c r="D169" i="9"/>
  <c r="C169" i="9"/>
  <c r="F168" i="9"/>
  <c r="E168" i="9"/>
  <c r="D168" i="9"/>
  <c r="C168" i="9"/>
  <c r="F167" i="9"/>
  <c r="E167" i="9"/>
  <c r="D167" i="9"/>
  <c r="C167" i="9"/>
  <c r="F166" i="9"/>
  <c r="E166" i="9"/>
  <c r="D166" i="9"/>
  <c r="C166" i="9"/>
  <c r="F165" i="9"/>
  <c r="E165" i="9"/>
  <c r="D165" i="9"/>
  <c r="C165" i="9"/>
  <c r="F164" i="9"/>
  <c r="E164" i="9"/>
  <c r="D164" i="9"/>
  <c r="C164" i="9"/>
  <c r="F163" i="9"/>
  <c r="E163" i="9"/>
  <c r="D163" i="9"/>
  <c r="C163" i="9"/>
  <c r="F162" i="9"/>
  <c r="E162" i="9"/>
  <c r="D162" i="9"/>
  <c r="C162" i="9"/>
  <c r="F161" i="9"/>
  <c r="E161" i="9"/>
  <c r="D161" i="9"/>
  <c r="C161" i="9"/>
  <c r="F160" i="9"/>
  <c r="E160" i="9"/>
  <c r="D160" i="9"/>
  <c r="C160" i="9"/>
  <c r="F159" i="9"/>
  <c r="E159" i="9"/>
  <c r="D159" i="9"/>
  <c r="C159" i="9"/>
  <c r="F158" i="9"/>
  <c r="E158" i="9"/>
  <c r="D158" i="9"/>
  <c r="C158" i="9"/>
  <c r="F157" i="9"/>
  <c r="E157" i="9"/>
  <c r="D157" i="9"/>
  <c r="C157" i="9"/>
  <c r="F156" i="9"/>
  <c r="E156" i="9"/>
  <c r="D156" i="9"/>
  <c r="C156" i="9"/>
  <c r="F155" i="9"/>
  <c r="E155" i="9"/>
  <c r="D155" i="9"/>
  <c r="C155" i="9"/>
  <c r="F154" i="9"/>
  <c r="E154" i="9"/>
  <c r="D154" i="9"/>
  <c r="C154" i="9"/>
  <c r="F153" i="9"/>
  <c r="E153" i="9"/>
  <c r="D153" i="9"/>
  <c r="C153" i="9"/>
  <c r="F152" i="9"/>
  <c r="E152" i="9"/>
  <c r="D152" i="9"/>
  <c r="C152" i="9"/>
  <c r="F151" i="9"/>
  <c r="E151" i="9"/>
  <c r="D151" i="9"/>
  <c r="C151" i="9"/>
  <c r="F150" i="9"/>
  <c r="E150" i="9"/>
  <c r="D150" i="9"/>
  <c r="C150" i="9"/>
  <c r="F149" i="9"/>
  <c r="E149" i="9"/>
  <c r="D149" i="9"/>
  <c r="C149" i="9"/>
  <c r="F148" i="9"/>
  <c r="E148" i="9"/>
  <c r="D148" i="9"/>
  <c r="C148" i="9"/>
  <c r="F147" i="9"/>
  <c r="E147" i="9"/>
  <c r="D147" i="9"/>
  <c r="C147" i="9"/>
  <c r="F146" i="9"/>
  <c r="E146" i="9"/>
  <c r="D146" i="9"/>
  <c r="C146" i="9"/>
  <c r="F145" i="9"/>
  <c r="E145" i="9"/>
  <c r="D145" i="9"/>
  <c r="C145" i="9"/>
  <c r="F144" i="9"/>
  <c r="E144" i="9"/>
  <c r="D144" i="9"/>
  <c r="C144" i="9"/>
  <c r="F143" i="9"/>
  <c r="E143" i="9"/>
  <c r="D143" i="9"/>
  <c r="C143" i="9"/>
  <c r="F142" i="9"/>
  <c r="E142" i="9"/>
  <c r="D142" i="9"/>
  <c r="C142" i="9"/>
  <c r="F141" i="9"/>
  <c r="E141" i="9"/>
  <c r="D141" i="9"/>
  <c r="C141" i="9"/>
  <c r="F140" i="9"/>
  <c r="E140" i="9"/>
  <c r="D140" i="9"/>
  <c r="C140" i="9"/>
  <c r="F139" i="9"/>
  <c r="E139" i="9"/>
  <c r="D139" i="9"/>
  <c r="C139" i="9"/>
  <c r="F138" i="9"/>
  <c r="E138" i="9"/>
  <c r="D138" i="9"/>
  <c r="C138" i="9"/>
  <c r="F137" i="9"/>
  <c r="E137" i="9"/>
  <c r="D137" i="9"/>
  <c r="C137" i="9"/>
  <c r="F136" i="9"/>
  <c r="E136" i="9"/>
  <c r="D136" i="9"/>
  <c r="C136" i="9"/>
  <c r="F135" i="9"/>
  <c r="E135" i="9"/>
  <c r="D135" i="9"/>
  <c r="C135" i="9"/>
  <c r="F134" i="9"/>
  <c r="E134" i="9"/>
  <c r="D134" i="9"/>
  <c r="C134" i="9"/>
  <c r="F133" i="9"/>
  <c r="E133" i="9"/>
  <c r="D133" i="9"/>
  <c r="C133" i="9"/>
  <c r="F132" i="9"/>
  <c r="E132" i="9"/>
  <c r="D132" i="9"/>
  <c r="C132" i="9"/>
  <c r="F131" i="9"/>
  <c r="E131" i="9"/>
  <c r="D131" i="9"/>
  <c r="C131" i="9"/>
  <c r="F130" i="9"/>
  <c r="E130" i="9"/>
  <c r="D130" i="9"/>
  <c r="C130" i="9"/>
  <c r="F129" i="9"/>
  <c r="E129" i="9"/>
  <c r="D129" i="9"/>
  <c r="C129" i="9"/>
  <c r="F128" i="9"/>
  <c r="E128" i="9"/>
  <c r="D128" i="9"/>
  <c r="C128" i="9"/>
  <c r="F127" i="9"/>
  <c r="E127" i="9"/>
  <c r="D127" i="9"/>
  <c r="C127" i="9"/>
  <c r="F126" i="9"/>
  <c r="E126" i="9"/>
  <c r="D126" i="9"/>
  <c r="C126" i="9"/>
  <c r="F125" i="9"/>
  <c r="E125" i="9"/>
  <c r="D125" i="9"/>
  <c r="C125" i="9"/>
  <c r="F124" i="9"/>
  <c r="E124" i="9"/>
  <c r="D124" i="9"/>
  <c r="C124" i="9"/>
  <c r="F123" i="9"/>
  <c r="E123" i="9"/>
  <c r="D123" i="9"/>
  <c r="C123" i="9"/>
  <c r="F122" i="9"/>
  <c r="E122" i="9"/>
  <c r="D122" i="9"/>
  <c r="C122" i="9"/>
  <c r="F121" i="9"/>
  <c r="E121" i="9"/>
  <c r="D121" i="9"/>
  <c r="C121" i="9"/>
  <c r="F120" i="9"/>
  <c r="E120" i="9"/>
  <c r="D120" i="9"/>
  <c r="C120" i="9"/>
  <c r="F119" i="9"/>
  <c r="E119" i="9"/>
  <c r="D119" i="9"/>
  <c r="C119" i="9"/>
  <c r="F118" i="9"/>
  <c r="E118" i="9"/>
  <c r="D118" i="9"/>
  <c r="C118" i="9"/>
  <c r="F117" i="9"/>
  <c r="E117" i="9"/>
  <c r="D117" i="9"/>
  <c r="C117" i="9"/>
  <c r="F116" i="9"/>
  <c r="E116" i="9"/>
  <c r="D116" i="9"/>
  <c r="C116" i="9"/>
  <c r="F115" i="9"/>
  <c r="E115" i="9"/>
  <c r="D115" i="9"/>
  <c r="C115" i="9"/>
  <c r="F114" i="9"/>
  <c r="E114" i="9"/>
  <c r="D114" i="9"/>
  <c r="C114" i="9"/>
  <c r="F113" i="9"/>
  <c r="E113" i="9"/>
  <c r="D113" i="9"/>
  <c r="C113" i="9"/>
  <c r="F112" i="9"/>
  <c r="E112" i="9"/>
  <c r="D112" i="9"/>
  <c r="C112" i="9"/>
  <c r="F111" i="9"/>
  <c r="E111" i="9"/>
  <c r="D111" i="9"/>
  <c r="C111" i="9"/>
  <c r="F110" i="9"/>
  <c r="E110" i="9"/>
  <c r="D110" i="9"/>
  <c r="C110" i="9"/>
  <c r="F109" i="9"/>
  <c r="E109" i="9"/>
  <c r="D109" i="9"/>
  <c r="C109" i="9"/>
  <c r="F108" i="9"/>
  <c r="E108" i="9"/>
  <c r="D108" i="9"/>
  <c r="C108" i="9"/>
  <c r="F107" i="9"/>
  <c r="E107" i="9"/>
  <c r="D107" i="9"/>
  <c r="C107" i="9"/>
  <c r="F106" i="9"/>
  <c r="E106" i="9"/>
  <c r="D106" i="9"/>
  <c r="C106" i="9"/>
  <c r="F105" i="9"/>
  <c r="E105" i="9"/>
  <c r="D105" i="9"/>
  <c r="C105" i="9"/>
  <c r="F104" i="9"/>
  <c r="E104" i="9"/>
  <c r="D104" i="9"/>
  <c r="C104" i="9"/>
  <c r="F103" i="9"/>
  <c r="E103" i="9"/>
  <c r="D103" i="9"/>
  <c r="C103" i="9"/>
  <c r="F102" i="9"/>
  <c r="E102" i="9"/>
  <c r="D102" i="9"/>
  <c r="C102" i="9"/>
  <c r="F101" i="9"/>
  <c r="E101" i="9"/>
  <c r="D101" i="9"/>
  <c r="C101" i="9"/>
  <c r="F100" i="9"/>
  <c r="E100" i="9"/>
  <c r="D100" i="9"/>
  <c r="C100" i="9"/>
  <c r="F99" i="9"/>
  <c r="E99" i="9"/>
  <c r="D99" i="9"/>
  <c r="C99" i="9"/>
  <c r="F98" i="9"/>
  <c r="E98" i="9"/>
  <c r="D98" i="9"/>
  <c r="C98" i="9"/>
  <c r="F97" i="9"/>
  <c r="E97" i="9"/>
  <c r="D97" i="9"/>
  <c r="C97" i="9"/>
  <c r="F96" i="9"/>
  <c r="E96" i="9"/>
  <c r="D96" i="9"/>
  <c r="C96" i="9"/>
  <c r="F95" i="9"/>
  <c r="E95" i="9"/>
  <c r="D95" i="9"/>
  <c r="C95" i="9"/>
  <c r="F94" i="9"/>
  <c r="E94" i="9"/>
  <c r="D94" i="9"/>
  <c r="C94" i="9"/>
  <c r="F93" i="9"/>
  <c r="E93" i="9"/>
  <c r="D93" i="9"/>
  <c r="C93" i="9"/>
  <c r="F92" i="9"/>
  <c r="E92" i="9"/>
  <c r="D92" i="9"/>
  <c r="C92" i="9"/>
  <c r="F91" i="9"/>
  <c r="E91" i="9"/>
  <c r="D91" i="9"/>
  <c r="C91" i="9"/>
  <c r="F90" i="9"/>
  <c r="E90" i="9"/>
  <c r="D90" i="9"/>
  <c r="C90" i="9"/>
  <c r="F89" i="9"/>
  <c r="E89" i="9"/>
  <c r="D89" i="9"/>
  <c r="C89" i="9"/>
  <c r="F88" i="9"/>
  <c r="E88" i="9"/>
  <c r="D88" i="9"/>
  <c r="C88" i="9"/>
  <c r="F87" i="9"/>
  <c r="E87" i="9"/>
  <c r="D87" i="9"/>
  <c r="C87" i="9"/>
  <c r="F86" i="9"/>
  <c r="E86" i="9"/>
  <c r="D86" i="9"/>
  <c r="C86" i="9"/>
  <c r="F85" i="9"/>
  <c r="E85" i="9"/>
  <c r="D85" i="9"/>
  <c r="C85" i="9"/>
  <c r="F84" i="9"/>
  <c r="E84" i="9"/>
  <c r="D84" i="9"/>
  <c r="C84" i="9"/>
  <c r="F83" i="9"/>
  <c r="E83" i="9"/>
  <c r="D83" i="9"/>
  <c r="C83" i="9"/>
  <c r="F82" i="9"/>
  <c r="E82" i="9"/>
  <c r="D82" i="9"/>
  <c r="C82" i="9"/>
  <c r="F81" i="9"/>
  <c r="E81" i="9"/>
  <c r="D81" i="9"/>
  <c r="C81" i="9"/>
  <c r="F80" i="9"/>
  <c r="E80" i="9"/>
  <c r="D80" i="9"/>
  <c r="C80" i="9"/>
  <c r="F79" i="9"/>
  <c r="E79" i="9"/>
  <c r="D79" i="9"/>
  <c r="C79" i="9"/>
  <c r="F78" i="9"/>
  <c r="E78" i="9"/>
  <c r="D78" i="9"/>
  <c r="C78" i="9"/>
  <c r="F77" i="9"/>
  <c r="E77" i="9"/>
  <c r="D77" i="9"/>
  <c r="C77" i="9"/>
  <c r="F76" i="9"/>
  <c r="E76" i="9"/>
  <c r="D76" i="9"/>
  <c r="C76" i="9"/>
  <c r="F75" i="9"/>
  <c r="E75" i="9"/>
  <c r="D75" i="9"/>
  <c r="C75" i="9"/>
  <c r="F74" i="9"/>
  <c r="E74" i="9"/>
  <c r="D74" i="9"/>
  <c r="C74" i="9"/>
  <c r="F73" i="9"/>
  <c r="E73" i="9"/>
  <c r="D73" i="9"/>
  <c r="C73" i="9"/>
  <c r="F72" i="9"/>
  <c r="E72" i="9"/>
  <c r="D72" i="9"/>
  <c r="C72" i="9"/>
  <c r="F71" i="9"/>
  <c r="E71" i="9"/>
  <c r="D71" i="9"/>
  <c r="C71" i="9"/>
  <c r="F70" i="9"/>
  <c r="E70" i="9"/>
  <c r="D70" i="9"/>
  <c r="C70" i="9"/>
  <c r="F69" i="9"/>
  <c r="E69" i="9"/>
  <c r="D69" i="9"/>
  <c r="C69" i="9"/>
  <c r="F68" i="9"/>
  <c r="E68" i="9"/>
  <c r="D68" i="9"/>
  <c r="C68" i="9"/>
  <c r="F67" i="9"/>
  <c r="E67" i="9"/>
  <c r="D67" i="9"/>
  <c r="C67" i="9"/>
  <c r="F66" i="9"/>
  <c r="E66" i="9"/>
  <c r="D66" i="9"/>
  <c r="C66" i="9"/>
  <c r="F65" i="9"/>
  <c r="E65" i="9"/>
  <c r="D65" i="9"/>
  <c r="C65" i="9"/>
  <c r="F64" i="9"/>
  <c r="E64" i="9"/>
  <c r="D64" i="9"/>
  <c r="C64" i="9"/>
  <c r="F63" i="9"/>
  <c r="E63" i="9"/>
  <c r="D63" i="9"/>
  <c r="C63" i="9"/>
  <c r="F62" i="9"/>
  <c r="E62" i="9"/>
  <c r="D62" i="9"/>
  <c r="C62" i="9"/>
  <c r="F61" i="9"/>
  <c r="E61" i="9"/>
  <c r="D61" i="9"/>
  <c r="C61" i="9"/>
  <c r="F60" i="9"/>
  <c r="E60" i="9"/>
  <c r="D60" i="9"/>
  <c r="C60" i="9"/>
  <c r="F59" i="9"/>
  <c r="E59" i="9"/>
  <c r="D59" i="9"/>
  <c r="C59" i="9"/>
  <c r="F58" i="9"/>
  <c r="E58" i="9"/>
  <c r="D58" i="9"/>
  <c r="C58" i="9"/>
  <c r="F57" i="9"/>
  <c r="E57" i="9"/>
  <c r="D57" i="9"/>
  <c r="C57" i="9"/>
  <c r="F56" i="9"/>
  <c r="E56" i="9"/>
  <c r="D56" i="9"/>
  <c r="C56" i="9"/>
  <c r="F55" i="9"/>
  <c r="E55" i="9"/>
  <c r="D55" i="9"/>
  <c r="C55" i="9"/>
  <c r="F54" i="9"/>
  <c r="E54" i="9"/>
  <c r="D54" i="9"/>
  <c r="C54" i="9"/>
  <c r="F53" i="9"/>
  <c r="E53" i="9"/>
  <c r="D53" i="9"/>
  <c r="C53" i="9"/>
  <c r="F52" i="9"/>
  <c r="E52" i="9"/>
  <c r="D52" i="9"/>
  <c r="C52" i="9"/>
  <c r="F51" i="9"/>
  <c r="E51" i="9"/>
  <c r="D51" i="9"/>
  <c r="C51" i="9"/>
  <c r="F50" i="9"/>
  <c r="E50" i="9"/>
  <c r="D50" i="9"/>
  <c r="C50" i="9"/>
  <c r="F49" i="9"/>
  <c r="E49" i="9"/>
  <c r="D49" i="9"/>
  <c r="C49" i="9"/>
  <c r="F48" i="9"/>
  <c r="E48" i="9"/>
  <c r="D48" i="9"/>
  <c r="C48" i="9"/>
  <c r="F47" i="9"/>
  <c r="E47" i="9"/>
  <c r="D47" i="9"/>
  <c r="C47" i="9"/>
  <c r="F46" i="9"/>
  <c r="E46" i="9"/>
  <c r="D46" i="9"/>
  <c r="C46" i="9"/>
  <c r="F45" i="9"/>
  <c r="E45" i="9"/>
  <c r="D45" i="9"/>
  <c r="C45" i="9"/>
  <c r="F44" i="9"/>
  <c r="E44" i="9"/>
  <c r="D44" i="9"/>
  <c r="C44" i="9"/>
  <c r="F43" i="9"/>
  <c r="E43" i="9"/>
  <c r="D43" i="9"/>
  <c r="C43" i="9"/>
  <c r="F42" i="9"/>
  <c r="E42" i="9"/>
  <c r="D42" i="9"/>
  <c r="C42" i="9"/>
  <c r="F41" i="9"/>
  <c r="E41" i="9"/>
  <c r="D41" i="9"/>
  <c r="C41" i="9"/>
  <c r="F40" i="9"/>
  <c r="E40" i="9"/>
  <c r="D40" i="9"/>
  <c r="C40" i="9"/>
  <c r="F39" i="9"/>
  <c r="E39" i="9"/>
  <c r="D39" i="9"/>
  <c r="C39" i="9"/>
  <c r="F38" i="9"/>
  <c r="E38" i="9"/>
  <c r="D38" i="9"/>
  <c r="C38" i="9"/>
  <c r="F37" i="9"/>
  <c r="E37" i="9"/>
  <c r="D37" i="9"/>
  <c r="C37" i="9"/>
  <c r="F36" i="9"/>
  <c r="E36" i="9"/>
  <c r="D36" i="9"/>
  <c r="C36" i="9"/>
  <c r="F35" i="9"/>
  <c r="E35" i="9"/>
  <c r="D35" i="9"/>
  <c r="C35" i="9"/>
  <c r="F34" i="9"/>
  <c r="E34" i="9"/>
  <c r="D34" i="9"/>
  <c r="C34" i="9"/>
  <c r="F33" i="9"/>
  <c r="E33" i="9"/>
  <c r="D33" i="9"/>
  <c r="C33" i="9"/>
  <c r="F32" i="9"/>
  <c r="E32" i="9"/>
  <c r="D32" i="9"/>
  <c r="C32" i="9"/>
  <c r="F31" i="9"/>
  <c r="E31" i="9"/>
  <c r="D31" i="9"/>
  <c r="C31" i="9"/>
  <c r="F30" i="9"/>
  <c r="E30" i="9"/>
  <c r="D30" i="9"/>
  <c r="C30" i="9"/>
  <c r="F29" i="9"/>
  <c r="E29" i="9"/>
  <c r="D29" i="9"/>
  <c r="C29" i="9"/>
  <c r="F28" i="9"/>
  <c r="E28" i="9"/>
  <c r="D28" i="9"/>
  <c r="C28" i="9"/>
  <c r="F27" i="9"/>
  <c r="E27" i="9"/>
  <c r="D27" i="9"/>
  <c r="C27" i="9"/>
  <c r="F26" i="9"/>
  <c r="E26" i="9"/>
  <c r="D26" i="9"/>
  <c r="C26" i="9"/>
  <c r="F25" i="9"/>
  <c r="E25" i="9"/>
  <c r="D25" i="9"/>
  <c r="C25" i="9"/>
  <c r="F24" i="9"/>
  <c r="E24" i="9"/>
  <c r="D24" i="9"/>
  <c r="C24" i="9"/>
  <c r="F23" i="9"/>
  <c r="E23" i="9"/>
  <c r="D23" i="9"/>
  <c r="C23" i="9"/>
  <c r="F22" i="9"/>
  <c r="E22" i="9"/>
  <c r="D22" i="9"/>
  <c r="C22" i="9"/>
  <c r="F21" i="9"/>
  <c r="E21" i="9"/>
  <c r="D21" i="9"/>
  <c r="C21" i="9"/>
  <c r="F20" i="9"/>
  <c r="E20" i="9"/>
  <c r="D20" i="9"/>
  <c r="C20" i="9"/>
  <c r="F19" i="9"/>
  <c r="E19" i="9"/>
  <c r="D19" i="9"/>
  <c r="C19" i="9"/>
  <c r="F18" i="9"/>
  <c r="E18" i="9"/>
  <c r="D18" i="9"/>
  <c r="C18" i="9"/>
  <c r="F17" i="9"/>
  <c r="E17" i="9"/>
  <c r="D17" i="9"/>
  <c r="C17" i="9"/>
  <c r="F16" i="9"/>
  <c r="E16" i="9"/>
  <c r="D16" i="9"/>
  <c r="C16" i="9"/>
  <c r="F15" i="9"/>
  <c r="E15" i="9"/>
  <c r="D15" i="9"/>
  <c r="C15" i="9"/>
  <c r="F14" i="9"/>
  <c r="E14" i="9"/>
  <c r="D14" i="9"/>
  <c r="C14" i="9"/>
  <c r="F13" i="9"/>
  <c r="E13" i="9"/>
  <c r="D13" i="9"/>
  <c r="C13" i="9"/>
  <c r="F12" i="9"/>
  <c r="E12" i="9"/>
  <c r="D12" i="9"/>
  <c r="C12" i="9"/>
  <c r="F11" i="9"/>
  <c r="E11" i="9"/>
  <c r="D11" i="9"/>
  <c r="C11" i="9"/>
  <c r="F10" i="9"/>
  <c r="E10" i="9"/>
  <c r="D10" i="9"/>
  <c r="C10" i="9"/>
  <c r="F9" i="9"/>
  <c r="E9" i="9"/>
  <c r="D9" i="9"/>
  <c r="C9" i="9"/>
  <c r="F8" i="9"/>
  <c r="E8" i="9"/>
  <c r="D8" i="9"/>
  <c r="C8" i="9"/>
  <c r="F7" i="9"/>
  <c r="E7" i="9"/>
  <c r="D7" i="9"/>
  <c r="C7" i="9"/>
  <c r="F326" i="5"/>
  <c r="E326" i="5"/>
  <c r="D326" i="5"/>
  <c r="F325" i="5"/>
  <c r="E325" i="5"/>
  <c r="D325" i="5"/>
  <c r="F324" i="5"/>
  <c r="E324" i="5"/>
  <c r="D324" i="5"/>
  <c r="F323" i="5"/>
  <c r="E323" i="5"/>
  <c r="D323" i="5"/>
  <c r="F322" i="5"/>
  <c r="E322" i="5"/>
  <c r="D322" i="5"/>
  <c r="F321" i="5"/>
  <c r="E321" i="5"/>
  <c r="D321" i="5"/>
  <c r="F320" i="5"/>
  <c r="E320" i="5"/>
  <c r="D320" i="5"/>
  <c r="F319" i="5"/>
  <c r="E319" i="5"/>
  <c r="D319" i="5"/>
  <c r="F318" i="5"/>
  <c r="E318" i="5"/>
  <c r="D318" i="5"/>
  <c r="F317" i="5"/>
  <c r="E317" i="5"/>
  <c r="D317" i="5"/>
  <c r="F316" i="5"/>
  <c r="E316" i="5"/>
  <c r="D316" i="5"/>
  <c r="F315" i="5"/>
  <c r="E315" i="5"/>
  <c r="D315" i="5"/>
  <c r="F314" i="5"/>
  <c r="E314" i="5"/>
  <c r="D314" i="5"/>
  <c r="F313" i="5"/>
  <c r="E313" i="5"/>
  <c r="D313" i="5"/>
  <c r="F312" i="5"/>
  <c r="E312" i="5"/>
  <c r="D312" i="5"/>
  <c r="F311" i="5"/>
  <c r="E311" i="5"/>
  <c r="D311" i="5"/>
  <c r="F310" i="5"/>
  <c r="E310" i="5"/>
  <c r="D310" i="5"/>
  <c r="F309" i="5"/>
  <c r="E309" i="5"/>
  <c r="D309" i="5"/>
  <c r="F308" i="5"/>
  <c r="E308" i="5"/>
  <c r="D308" i="5"/>
  <c r="F307" i="5"/>
  <c r="E307" i="5"/>
  <c r="D307" i="5"/>
  <c r="F306" i="5"/>
  <c r="E306" i="5"/>
  <c r="D306" i="5"/>
  <c r="F305" i="5"/>
  <c r="E305" i="5"/>
  <c r="D305" i="5"/>
  <c r="F304" i="5"/>
  <c r="E304" i="5"/>
  <c r="D304" i="5"/>
  <c r="F303" i="5"/>
  <c r="E303" i="5"/>
  <c r="D303" i="5"/>
  <c r="F302" i="5"/>
  <c r="E302" i="5"/>
  <c r="D302" i="5"/>
  <c r="F301" i="5"/>
  <c r="E301" i="5"/>
  <c r="D301" i="5"/>
  <c r="F300" i="5"/>
  <c r="E300" i="5"/>
  <c r="D300" i="5"/>
  <c r="F299" i="5"/>
  <c r="E299" i="5"/>
  <c r="D299" i="5"/>
  <c r="F298" i="5"/>
  <c r="E298" i="5"/>
  <c r="D298" i="5"/>
  <c r="F297" i="5"/>
  <c r="E297" i="5"/>
  <c r="D297" i="5"/>
  <c r="F296" i="5"/>
  <c r="E296" i="5"/>
  <c r="D296" i="5"/>
  <c r="F295" i="5"/>
  <c r="E295" i="5"/>
  <c r="D295" i="5"/>
  <c r="F294" i="5"/>
  <c r="E294" i="5"/>
  <c r="D294" i="5"/>
  <c r="F293" i="5"/>
  <c r="E293" i="5"/>
  <c r="D293" i="5"/>
  <c r="F292" i="5"/>
  <c r="E292" i="5"/>
  <c r="D292" i="5"/>
  <c r="F291" i="5"/>
  <c r="E291" i="5"/>
  <c r="D291" i="5"/>
  <c r="F290" i="5"/>
  <c r="E290" i="5"/>
  <c r="D290" i="5"/>
  <c r="F289" i="5"/>
  <c r="E289" i="5"/>
  <c r="D289" i="5"/>
  <c r="F288" i="5"/>
  <c r="E288" i="5"/>
  <c r="D288" i="5"/>
  <c r="F287" i="5"/>
  <c r="E287" i="5"/>
  <c r="D287" i="5"/>
  <c r="F286" i="5"/>
  <c r="E286" i="5"/>
  <c r="D286" i="5"/>
  <c r="F285" i="5"/>
  <c r="E285" i="5"/>
  <c r="D285" i="5"/>
  <c r="F284" i="5"/>
  <c r="E284" i="5"/>
  <c r="D284" i="5"/>
  <c r="F283" i="5"/>
  <c r="E283" i="5"/>
  <c r="D283" i="5"/>
  <c r="F282" i="5"/>
  <c r="E282" i="5"/>
  <c r="D282" i="5"/>
  <c r="F281" i="5"/>
  <c r="E281" i="5"/>
  <c r="D281" i="5"/>
  <c r="F280" i="5"/>
  <c r="E280" i="5"/>
  <c r="D280" i="5"/>
  <c r="F279" i="5"/>
  <c r="E279" i="5"/>
  <c r="D279" i="5"/>
  <c r="F278" i="5"/>
  <c r="E278" i="5"/>
  <c r="D278" i="5"/>
  <c r="F277" i="5"/>
  <c r="E277" i="5"/>
  <c r="D277" i="5"/>
  <c r="F276" i="5"/>
  <c r="E276" i="5"/>
  <c r="D276" i="5"/>
  <c r="F275" i="5"/>
  <c r="E275" i="5"/>
  <c r="D275" i="5"/>
  <c r="F274" i="5"/>
  <c r="E274" i="5"/>
  <c r="D274" i="5"/>
  <c r="F273" i="5"/>
  <c r="E273" i="5"/>
  <c r="D273" i="5"/>
  <c r="F272" i="5"/>
  <c r="E272" i="5"/>
  <c r="D272" i="5"/>
  <c r="F271" i="5"/>
  <c r="E271" i="5"/>
  <c r="D271" i="5"/>
  <c r="F270" i="5"/>
  <c r="E270" i="5"/>
  <c r="D270" i="5"/>
  <c r="F269" i="5"/>
  <c r="E269" i="5"/>
  <c r="D269" i="5"/>
  <c r="F268" i="5"/>
  <c r="E268" i="5"/>
  <c r="D268" i="5"/>
  <c r="F267" i="5"/>
  <c r="E267" i="5"/>
  <c r="D267" i="5"/>
  <c r="F266" i="5"/>
  <c r="E266" i="5"/>
  <c r="D266" i="5"/>
  <c r="F265" i="5"/>
  <c r="E265" i="5"/>
  <c r="D265" i="5"/>
  <c r="F264" i="5"/>
  <c r="E264" i="5"/>
  <c r="D264" i="5"/>
  <c r="F263" i="5"/>
  <c r="E263" i="5"/>
  <c r="D263" i="5"/>
  <c r="F262" i="5"/>
  <c r="E262" i="5"/>
  <c r="D262" i="5"/>
  <c r="F261" i="5"/>
  <c r="E261" i="5"/>
  <c r="D261" i="5"/>
  <c r="F260" i="5"/>
  <c r="E260" i="5"/>
  <c r="D260" i="5"/>
  <c r="F259" i="5"/>
  <c r="E259" i="5"/>
  <c r="D259" i="5"/>
  <c r="F258" i="5"/>
  <c r="E258" i="5"/>
  <c r="D258" i="5"/>
  <c r="F257" i="5"/>
  <c r="E257" i="5"/>
  <c r="D257" i="5"/>
  <c r="F256" i="5"/>
  <c r="E256" i="5"/>
  <c r="D256" i="5"/>
  <c r="F255" i="5"/>
  <c r="E255" i="5"/>
  <c r="D255" i="5"/>
  <c r="F254" i="5"/>
  <c r="E254" i="5"/>
  <c r="D254" i="5"/>
  <c r="F253" i="5"/>
  <c r="E253" i="5"/>
  <c r="D253" i="5"/>
  <c r="F252" i="5"/>
  <c r="E252" i="5"/>
  <c r="D252" i="5"/>
  <c r="F251" i="5"/>
  <c r="E251" i="5"/>
  <c r="D251" i="5"/>
  <c r="F250" i="5"/>
  <c r="E250" i="5"/>
  <c r="D250" i="5"/>
  <c r="F249" i="5"/>
  <c r="E249" i="5"/>
  <c r="D249" i="5"/>
  <c r="F248" i="5"/>
  <c r="E248" i="5"/>
  <c r="D248" i="5"/>
  <c r="F247" i="5"/>
  <c r="E247" i="5"/>
  <c r="D247" i="5"/>
  <c r="F246" i="5"/>
  <c r="E246" i="5"/>
  <c r="D246" i="5"/>
  <c r="F245" i="5"/>
  <c r="E245" i="5"/>
  <c r="D245" i="5"/>
  <c r="F244" i="5"/>
  <c r="E244" i="5"/>
  <c r="D244" i="5"/>
  <c r="F243" i="5"/>
  <c r="E243" i="5"/>
  <c r="D243" i="5"/>
  <c r="F242" i="5"/>
  <c r="E242" i="5"/>
  <c r="D242" i="5"/>
  <c r="F241" i="5"/>
  <c r="E241" i="5"/>
  <c r="D241" i="5"/>
  <c r="F240" i="5"/>
  <c r="E240" i="5"/>
  <c r="D240" i="5"/>
  <c r="F239" i="5"/>
  <c r="E239" i="5"/>
  <c r="D239" i="5"/>
  <c r="F238" i="5"/>
  <c r="E238" i="5"/>
  <c r="D238" i="5"/>
  <c r="F237" i="5"/>
  <c r="E237" i="5"/>
  <c r="D237" i="5"/>
  <c r="F236" i="5"/>
  <c r="E236" i="5"/>
  <c r="D236" i="5"/>
  <c r="F235" i="5"/>
  <c r="E235" i="5"/>
  <c r="D235" i="5"/>
  <c r="F234" i="5"/>
  <c r="E234" i="5"/>
  <c r="D234" i="5"/>
  <c r="F233" i="5"/>
  <c r="E233" i="5"/>
  <c r="D233" i="5"/>
  <c r="F232" i="5"/>
  <c r="E232" i="5"/>
  <c r="D232" i="5"/>
  <c r="F231" i="5"/>
  <c r="E231" i="5"/>
  <c r="D231" i="5"/>
  <c r="F230" i="5"/>
  <c r="E230" i="5"/>
  <c r="D230" i="5"/>
  <c r="F229" i="5"/>
  <c r="E229" i="5"/>
  <c r="D229" i="5"/>
  <c r="F228" i="5"/>
  <c r="E228" i="5"/>
  <c r="D228" i="5"/>
  <c r="F227" i="5"/>
  <c r="E227" i="5"/>
  <c r="D227" i="5"/>
  <c r="F226" i="5"/>
  <c r="E226" i="5"/>
  <c r="D226" i="5"/>
  <c r="F225" i="5"/>
  <c r="E225" i="5"/>
  <c r="D225" i="5"/>
  <c r="F224" i="5"/>
  <c r="E224" i="5"/>
  <c r="D224" i="5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15" i="5"/>
  <c r="E215" i="5"/>
  <c r="D215" i="5"/>
  <c r="F214" i="5"/>
  <c r="E214" i="5"/>
  <c r="D214" i="5"/>
  <c r="F213" i="5"/>
  <c r="E213" i="5"/>
  <c r="D213" i="5"/>
  <c r="F212" i="5"/>
  <c r="E212" i="5"/>
  <c r="D212" i="5"/>
  <c r="F211" i="5"/>
  <c r="E211" i="5"/>
  <c r="D211" i="5"/>
  <c r="F210" i="5"/>
  <c r="E210" i="5"/>
  <c r="D210" i="5"/>
  <c r="F209" i="5"/>
  <c r="E209" i="5"/>
  <c r="D209" i="5"/>
  <c r="F208" i="5"/>
  <c r="E208" i="5"/>
  <c r="D208" i="5"/>
  <c r="F207" i="5"/>
  <c r="E207" i="5"/>
  <c r="D207" i="5"/>
  <c r="F206" i="5"/>
  <c r="E206" i="5"/>
  <c r="D206" i="5"/>
  <c r="F205" i="5"/>
  <c r="E205" i="5"/>
  <c r="D205" i="5"/>
  <c r="F204" i="5"/>
  <c r="E204" i="5"/>
  <c r="D204" i="5"/>
  <c r="F203" i="5"/>
  <c r="E203" i="5"/>
  <c r="D203" i="5"/>
  <c r="F202" i="5"/>
  <c r="E202" i="5"/>
  <c r="D202" i="5"/>
  <c r="F201" i="5"/>
  <c r="E201" i="5"/>
  <c r="D201" i="5"/>
  <c r="F200" i="5"/>
  <c r="E200" i="5"/>
  <c r="D200" i="5"/>
  <c r="F199" i="5"/>
  <c r="E199" i="5"/>
  <c r="D199" i="5"/>
  <c r="F198" i="5"/>
  <c r="E198" i="5"/>
  <c r="D198" i="5"/>
  <c r="F197" i="5"/>
  <c r="E197" i="5"/>
  <c r="D197" i="5"/>
  <c r="F196" i="5"/>
  <c r="E196" i="5"/>
  <c r="D196" i="5"/>
  <c r="F195" i="5"/>
  <c r="E195" i="5"/>
  <c r="D195" i="5"/>
  <c r="F194" i="5"/>
  <c r="E194" i="5"/>
  <c r="D194" i="5"/>
  <c r="F193" i="5"/>
  <c r="E193" i="5"/>
  <c r="D193" i="5"/>
  <c r="F192" i="5"/>
  <c r="E192" i="5"/>
  <c r="D192" i="5"/>
  <c r="F191" i="5"/>
  <c r="E191" i="5"/>
  <c r="D191" i="5"/>
  <c r="F190" i="5"/>
  <c r="E190" i="5"/>
  <c r="D190" i="5"/>
  <c r="F189" i="5"/>
  <c r="E189" i="5"/>
  <c r="D189" i="5"/>
  <c r="F188" i="5"/>
  <c r="E188" i="5"/>
  <c r="D188" i="5"/>
  <c r="F187" i="5"/>
  <c r="E187" i="5"/>
  <c r="D187" i="5"/>
  <c r="F186" i="5"/>
  <c r="E186" i="5"/>
  <c r="D186" i="5"/>
  <c r="F185" i="5"/>
  <c r="E185" i="5"/>
  <c r="D185" i="5"/>
  <c r="F184" i="5"/>
  <c r="E184" i="5"/>
  <c r="D184" i="5"/>
  <c r="F183" i="5"/>
  <c r="E183" i="5"/>
  <c r="D183" i="5"/>
  <c r="F182" i="5"/>
  <c r="E182" i="5"/>
  <c r="D182" i="5"/>
  <c r="F181" i="5"/>
  <c r="E181" i="5"/>
  <c r="D181" i="5"/>
  <c r="F180" i="5"/>
  <c r="E180" i="5"/>
  <c r="D180" i="5"/>
  <c r="F179" i="5"/>
  <c r="E179" i="5"/>
  <c r="D179" i="5"/>
  <c r="F178" i="5"/>
  <c r="E178" i="5"/>
  <c r="D178" i="5"/>
  <c r="F177" i="5"/>
  <c r="E177" i="5"/>
  <c r="D177" i="5"/>
  <c r="F176" i="5"/>
  <c r="E176" i="5"/>
  <c r="D176" i="5"/>
  <c r="F175" i="5"/>
  <c r="E175" i="5"/>
  <c r="D175" i="5"/>
  <c r="F174" i="5"/>
  <c r="E174" i="5"/>
  <c r="D174" i="5"/>
  <c r="F173" i="5"/>
  <c r="E173" i="5"/>
  <c r="D173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326" i="4"/>
  <c r="E326" i="4"/>
  <c r="D326" i="4"/>
  <c r="F325" i="4"/>
  <c r="E325" i="4"/>
  <c r="D325" i="4"/>
  <c r="F324" i="4"/>
  <c r="E324" i="4"/>
  <c r="D324" i="4"/>
  <c r="F323" i="4"/>
  <c r="E323" i="4"/>
  <c r="D323" i="4"/>
  <c r="F322" i="4"/>
  <c r="E322" i="4"/>
  <c r="D322" i="4"/>
  <c r="F321" i="4"/>
  <c r="E321" i="4"/>
  <c r="D321" i="4"/>
  <c r="F320" i="4"/>
  <c r="E320" i="4"/>
  <c r="D320" i="4"/>
  <c r="F319" i="4"/>
  <c r="E319" i="4"/>
  <c r="D319" i="4"/>
  <c r="F318" i="4"/>
  <c r="E318" i="4"/>
  <c r="D318" i="4"/>
  <c r="F317" i="4"/>
  <c r="E317" i="4"/>
  <c r="D317" i="4"/>
  <c r="F316" i="4"/>
  <c r="E316" i="4"/>
  <c r="D316" i="4"/>
  <c r="F315" i="4"/>
  <c r="E315" i="4"/>
  <c r="D315" i="4"/>
  <c r="F314" i="4"/>
  <c r="E314" i="4"/>
  <c r="D314" i="4"/>
  <c r="F313" i="4"/>
  <c r="E313" i="4"/>
  <c r="D313" i="4"/>
  <c r="F312" i="4"/>
  <c r="E312" i="4"/>
  <c r="D312" i="4"/>
  <c r="F311" i="4"/>
  <c r="E311" i="4"/>
  <c r="D311" i="4"/>
  <c r="F310" i="4"/>
  <c r="E310" i="4"/>
  <c r="D310" i="4"/>
  <c r="F309" i="4"/>
  <c r="E309" i="4"/>
  <c r="D309" i="4"/>
  <c r="F308" i="4"/>
  <c r="E308" i="4"/>
  <c r="D308" i="4"/>
  <c r="F307" i="4"/>
  <c r="E307" i="4"/>
  <c r="D307" i="4"/>
  <c r="F306" i="4"/>
  <c r="E306" i="4"/>
  <c r="D306" i="4"/>
  <c r="F305" i="4"/>
  <c r="E305" i="4"/>
  <c r="D305" i="4"/>
  <c r="F304" i="4"/>
  <c r="E304" i="4"/>
  <c r="D304" i="4"/>
  <c r="F303" i="4"/>
  <c r="E303" i="4"/>
  <c r="D303" i="4"/>
  <c r="F302" i="4"/>
  <c r="E302" i="4"/>
  <c r="D302" i="4"/>
  <c r="F301" i="4"/>
  <c r="E301" i="4"/>
  <c r="D301" i="4"/>
  <c r="F300" i="4"/>
  <c r="E300" i="4"/>
  <c r="D300" i="4"/>
  <c r="F299" i="4"/>
  <c r="E299" i="4"/>
  <c r="D299" i="4"/>
  <c r="F298" i="4"/>
  <c r="E298" i="4"/>
  <c r="D298" i="4"/>
  <c r="F297" i="4"/>
  <c r="E297" i="4"/>
  <c r="D297" i="4"/>
  <c r="F296" i="4"/>
  <c r="E296" i="4"/>
  <c r="D296" i="4"/>
  <c r="F295" i="4"/>
  <c r="E295" i="4"/>
  <c r="D295" i="4"/>
  <c r="F294" i="4"/>
  <c r="E294" i="4"/>
  <c r="D294" i="4"/>
  <c r="F293" i="4"/>
  <c r="E293" i="4"/>
  <c r="D293" i="4"/>
  <c r="F292" i="4"/>
  <c r="E292" i="4"/>
  <c r="D292" i="4"/>
  <c r="F291" i="4"/>
  <c r="E291" i="4"/>
  <c r="D291" i="4"/>
  <c r="F290" i="4"/>
  <c r="E290" i="4"/>
  <c r="D290" i="4"/>
  <c r="F289" i="4"/>
  <c r="E289" i="4"/>
  <c r="D289" i="4"/>
  <c r="F288" i="4"/>
  <c r="E288" i="4"/>
  <c r="D288" i="4"/>
  <c r="F287" i="4"/>
  <c r="E287" i="4"/>
  <c r="D287" i="4"/>
  <c r="F286" i="4"/>
  <c r="E286" i="4"/>
  <c r="D286" i="4"/>
  <c r="F285" i="4"/>
  <c r="E285" i="4"/>
  <c r="D285" i="4"/>
  <c r="F284" i="4"/>
  <c r="E284" i="4"/>
  <c r="D284" i="4"/>
  <c r="F283" i="4"/>
  <c r="E283" i="4"/>
  <c r="D283" i="4"/>
  <c r="F282" i="4"/>
  <c r="E282" i="4"/>
  <c r="D282" i="4"/>
  <c r="F281" i="4"/>
  <c r="E281" i="4"/>
  <c r="D281" i="4"/>
  <c r="F280" i="4"/>
  <c r="E280" i="4"/>
  <c r="D280" i="4"/>
  <c r="F279" i="4"/>
  <c r="E279" i="4"/>
  <c r="D279" i="4"/>
  <c r="F278" i="4"/>
  <c r="E278" i="4"/>
  <c r="D278" i="4"/>
  <c r="F277" i="4"/>
  <c r="E277" i="4"/>
  <c r="D277" i="4"/>
  <c r="F276" i="4"/>
  <c r="E276" i="4"/>
  <c r="D276" i="4"/>
  <c r="F275" i="4"/>
  <c r="E275" i="4"/>
  <c r="D275" i="4"/>
  <c r="F274" i="4"/>
  <c r="E274" i="4"/>
  <c r="D274" i="4"/>
  <c r="F273" i="4"/>
  <c r="E273" i="4"/>
  <c r="D273" i="4"/>
  <c r="F272" i="4"/>
  <c r="E272" i="4"/>
  <c r="D272" i="4"/>
  <c r="F271" i="4"/>
  <c r="E271" i="4"/>
  <c r="D271" i="4"/>
  <c r="F270" i="4"/>
  <c r="E270" i="4"/>
  <c r="D270" i="4"/>
  <c r="F269" i="4"/>
  <c r="E269" i="4"/>
  <c r="D269" i="4"/>
  <c r="F268" i="4"/>
  <c r="E268" i="4"/>
  <c r="D268" i="4"/>
  <c r="F267" i="4"/>
  <c r="E267" i="4"/>
  <c r="D267" i="4"/>
  <c r="F266" i="4"/>
  <c r="E266" i="4"/>
  <c r="D266" i="4"/>
  <c r="F265" i="4"/>
  <c r="E265" i="4"/>
  <c r="D265" i="4"/>
  <c r="F264" i="4"/>
  <c r="E264" i="4"/>
  <c r="D264" i="4"/>
  <c r="F263" i="4"/>
  <c r="E263" i="4"/>
  <c r="D263" i="4"/>
  <c r="F262" i="4"/>
  <c r="E262" i="4"/>
  <c r="D262" i="4"/>
  <c r="F261" i="4"/>
  <c r="E261" i="4"/>
  <c r="D261" i="4"/>
  <c r="F260" i="4"/>
  <c r="E260" i="4"/>
  <c r="D260" i="4"/>
  <c r="F259" i="4"/>
  <c r="E259" i="4"/>
  <c r="D259" i="4"/>
  <c r="F258" i="4"/>
  <c r="E258" i="4"/>
  <c r="D258" i="4"/>
  <c r="F257" i="4"/>
  <c r="E257" i="4"/>
  <c r="D257" i="4"/>
  <c r="F256" i="4"/>
  <c r="E256" i="4"/>
  <c r="D256" i="4"/>
  <c r="F255" i="4"/>
  <c r="E255" i="4"/>
  <c r="D255" i="4"/>
  <c r="F254" i="4"/>
  <c r="E254" i="4"/>
  <c r="D254" i="4"/>
  <c r="F253" i="4"/>
  <c r="E253" i="4"/>
  <c r="D253" i="4"/>
  <c r="F252" i="4"/>
  <c r="E252" i="4"/>
  <c r="D252" i="4"/>
  <c r="F251" i="4"/>
  <c r="E251" i="4"/>
  <c r="D251" i="4"/>
  <c r="F250" i="4"/>
  <c r="E250" i="4"/>
  <c r="D250" i="4"/>
  <c r="F249" i="4"/>
  <c r="E249" i="4"/>
  <c r="D249" i="4"/>
  <c r="F248" i="4"/>
  <c r="E248" i="4"/>
  <c r="D248" i="4"/>
  <c r="F247" i="4"/>
  <c r="E247" i="4"/>
  <c r="D247" i="4"/>
  <c r="F246" i="4"/>
  <c r="E246" i="4"/>
  <c r="D246" i="4"/>
  <c r="F245" i="4"/>
  <c r="E245" i="4"/>
  <c r="D245" i="4"/>
  <c r="F244" i="4"/>
  <c r="E244" i="4"/>
  <c r="D244" i="4"/>
  <c r="F243" i="4"/>
  <c r="E243" i="4"/>
  <c r="D243" i="4"/>
  <c r="F242" i="4"/>
  <c r="E242" i="4"/>
  <c r="D242" i="4"/>
  <c r="F241" i="4"/>
  <c r="E241" i="4"/>
  <c r="D241" i="4"/>
  <c r="F240" i="4"/>
  <c r="E240" i="4"/>
  <c r="D240" i="4"/>
  <c r="F239" i="4"/>
  <c r="E239" i="4"/>
  <c r="D239" i="4"/>
  <c r="F238" i="4"/>
  <c r="E238" i="4"/>
  <c r="D238" i="4"/>
  <c r="F237" i="4"/>
  <c r="E237" i="4"/>
  <c r="D237" i="4"/>
  <c r="F236" i="4"/>
  <c r="E236" i="4"/>
  <c r="D236" i="4"/>
  <c r="F235" i="4"/>
  <c r="E235" i="4"/>
  <c r="D235" i="4"/>
  <c r="F234" i="4"/>
  <c r="E234" i="4"/>
  <c r="D234" i="4"/>
  <c r="F233" i="4"/>
  <c r="E233" i="4"/>
  <c r="D233" i="4"/>
  <c r="F232" i="4"/>
  <c r="E232" i="4"/>
  <c r="D232" i="4"/>
  <c r="F231" i="4"/>
  <c r="E231" i="4"/>
  <c r="D231" i="4"/>
  <c r="F230" i="4"/>
  <c r="E230" i="4"/>
  <c r="D230" i="4"/>
  <c r="F229" i="4"/>
  <c r="E229" i="4"/>
  <c r="D229" i="4"/>
  <c r="F228" i="4"/>
  <c r="E228" i="4"/>
  <c r="D228" i="4"/>
  <c r="F227" i="4"/>
  <c r="E227" i="4"/>
  <c r="D227" i="4"/>
  <c r="F226" i="4"/>
  <c r="E226" i="4"/>
  <c r="D226" i="4"/>
  <c r="F225" i="4"/>
  <c r="E225" i="4"/>
  <c r="D225" i="4"/>
  <c r="F224" i="4"/>
  <c r="E224" i="4"/>
  <c r="D224" i="4"/>
  <c r="F223" i="4"/>
  <c r="E223" i="4"/>
  <c r="D223" i="4"/>
  <c r="F222" i="4"/>
  <c r="E222" i="4"/>
  <c r="D222" i="4"/>
  <c r="F221" i="4"/>
  <c r="E221" i="4"/>
  <c r="D221" i="4"/>
  <c r="F220" i="4"/>
  <c r="E220" i="4"/>
  <c r="D220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15" i="4"/>
  <c r="E215" i="4"/>
  <c r="D215" i="4"/>
  <c r="F214" i="4"/>
  <c r="E214" i="4"/>
  <c r="D214" i="4"/>
  <c r="F213" i="4"/>
  <c r="E213" i="4"/>
  <c r="D213" i="4"/>
  <c r="F212" i="4"/>
  <c r="E212" i="4"/>
  <c r="D212" i="4"/>
  <c r="F211" i="4"/>
  <c r="E211" i="4"/>
  <c r="D211" i="4"/>
  <c r="F210" i="4"/>
  <c r="E210" i="4"/>
  <c r="D210" i="4"/>
  <c r="F209" i="4"/>
  <c r="E209" i="4"/>
  <c r="D209" i="4"/>
  <c r="F208" i="4"/>
  <c r="E208" i="4"/>
  <c r="D208" i="4"/>
  <c r="F207" i="4"/>
  <c r="E207" i="4"/>
  <c r="D207" i="4"/>
  <c r="F206" i="4"/>
  <c r="E206" i="4"/>
  <c r="D206" i="4"/>
  <c r="F205" i="4"/>
  <c r="E205" i="4"/>
  <c r="D205" i="4"/>
  <c r="F204" i="4"/>
  <c r="E204" i="4"/>
  <c r="D204" i="4"/>
  <c r="F203" i="4"/>
  <c r="E203" i="4"/>
  <c r="D203" i="4"/>
  <c r="F202" i="4"/>
  <c r="E202" i="4"/>
  <c r="D202" i="4"/>
  <c r="F201" i="4"/>
  <c r="E201" i="4"/>
  <c r="D201" i="4"/>
  <c r="F200" i="4"/>
  <c r="E200" i="4"/>
  <c r="D200" i="4"/>
  <c r="F199" i="4"/>
  <c r="E199" i="4"/>
  <c r="D199" i="4"/>
  <c r="F198" i="4"/>
  <c r="E198" i="4"/>
  <c r="D198" i="4"/>
  <c r="F197" i="4"/>
  <c r="E197" i="4"/>
  <c r="D197" i="4"/>
  <c r="F196" i="4"/>
  <c r="E196" i="4"/>
  <c r="D196" i="4"/>
  <c r="F195" i="4"/>
  <c r="E195" i="4"/>
  <c r="D195" i="4"/>
  <c r="F194" i="4"/>
  <c r="E194" i="4"/>
  <c r="D194" i="4"/>
  <c r="F193" i="4"/>
  <c r="E193" i="4"/>
  <c r="D193" i="4"/>
  <c r="F192" i="4"/>
  <c r="E192" i="4"/>
  <c r="D192" i="4"/>
  <c r="F191" i="4"/>
  <c r="E191" i="4"/>
  <c r="D191" i="4"/>
  <c r="F190" i="4"/>
  <c r="E190" i="4"/>
  <c r="D190" i="4"/>
  <c r="F189" i="4"/>
  <c r="E189" i="4"/>
  <c r="D189" i="4"/>
  <c r="F188" i="4"/>
  <c r="E188" i="4"/>
  <c r="D188" i="4"/>
  <c r="F187" i="4"/>
  <c r="E187" i="4"/>
  <c r="D187" i="4"/>
  <c r="F186" i="4"/>
  <c r="E186" i="4"/>
  <c r="D186" i="4"/>
  <c r="F185" i="4"/>
  <c r="E185" i="4"/>
  <c r="D185" i="4"/>
  <c r="F184" i="4"/>
  <c r="E184" i="4"/>
  <c r="D184" i="4"/>
  <c r="F183" i="4"/>
  <c r="E183" i="4"/>
  <c r="D183" i="4"/>
  <c r="F182" i="4"/>
  <c r="E182" i="4"/>
  <c r="D182" i="4"/>
  <c r="F181" i="4"/>
  <c r="E181" i="4"/>
  <c r="D181" i="4"/>
  <c r="F180" i="4"/>
  <c r="E180" i="4"/>
  <c r="D180" i="4"/>
  <c r="F179" i="4"/>
  <c r="E179" i="4"/>
  <c r="D179" i="4"/>
  <c r="F178" i="4"/>
  <c r="E178" i="4"/>
  <c r="D178" i="4"/>
  <c r="F177" i="4"/>
  <c r="E177" i="4"/>
  <c r="D177" i="4"/>
  <c r="F176" i="4"/>
  <c r="E176" i="4"/>
  <c r="D176" i="4"/>
  <c r="F175" i="4"/>
  <c r="E175" i="4"/>
  <c r="D175" i="4"/>
  <c r="F174" i="4"/>
  <c r="E174" i="4"/>
  <c r="D174" i="4"/>
  <c r="F173" i="4"/>
  <c r="E173" i="4"/>
  <c r="D173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F326" i="3"/>
  <c r="E326" i="3"/>
  <c r="D326" i="3"/>
  <c r="C326" i="3"/>
  <c r="F325" i="3"/>
  <c r="E325" i="3"/>
  <c r="D325" i="3"/>
  <c r="C325" i="3"/>
  <c r="F324" i="3"/>
  <c r="E324" i="3"/>
  <c r="D324" i="3"/>
  <c r="C324" i="3"/>
  <c r="F323" i="3"/>
  <c r="E323" i="3"/>
  <c r="D323" i="3"/>
  <c r="C323" i="3"/>
  <c r="F322" i="3"/>
  <c r="E322" i="3"/>
  <c r="D322" i="3"/>
  <c r="C322" i="3"/>
  <c r="F321" i="3"/>
  <c r="E321" i="3"/>
  <c r="D321" i="3"/>
  <c r="C321" i="3"/>
  <c r="F320" i="3"/>
  <c r="E320" i="3"/>
  <c r="D320" i="3"/>
  <c r="C320" i="3"/>
  <c r="F319" i="3"/>
  <c r="E319" i="3"/>
  <c r="D319" i="3"/>
  <c r="C319" i="3"/>
  <c r="F318" i="3"/>
  <c r="E318" i="3"/>
  <c r="D318" i="3"/>
  <c r="C318" i="3"/>
  <c r="F317" i="3"/>
  <c r="E317" i="3"/>
  <c r="D317" i="3"/>
  <c r="C317" i="3"/>
  <c r="F316" i="3"/>
  <c r="E316" i="3"/>
  <c r="D316" i="3"/>
  <c r="C316" i="3"/>
  <c r="F315" i="3"/>
  <c r="E315" i="3"/>
  <c r="D315" i="3"/>
  <c r="C315" i="3"/>
  <c r="F314" i="3"/>
  <c r="E314" i="3"/>
  <c r="D314" i="3"/>
  <c r="C314" i="3"/>
  <c r="F313" i="3"/>
  <c r="E313" i="3"/>
  <c r="D313" i="3"/>
  <c r="C313" i="3"/>
  <c r="F312" i="3"/>
  <c r="E312" i="3"/>
  <c r="D312" i="3"/>
  <c r="C312" i="3"/>
  <c r="F311" i="3"/>
  <c r="E311" i="3"/>
  <c r="D311" i="3"/>
  <c r="C311" i="3"/>
  <c r="F310" i="3"/>
  <c r="E310" i="3"/>
  <c r="D310" i="3"/>
  <c r="C310" i="3"/>
  <c r="F309" i="3"/>
  <c r="E309" i="3"/>
  <c r="D309" i="3"/>
  <c r="C309" i="3"/>
  <c r="F308" i="3"/>
  <c r="E308" i="3"/>
  <c r="D308" i="3"/>
  <c r="C308" i="3"/>
  <c r="F307" i="3"/>
  <c r="E307" i="3"/>
  <c r="D307" i="3"/>
  <c r="C307" i="3"/>
  <c r="F306" i="3"/>
  <c r="E306" i="3"/>
  <c r="D306" i="3"/>
  <c r="C306" i="3"/>
  <c r="F305" i="3"/>
  <c r="E305" i="3"/>
  <c r="D305" i="3"/>
  <c r="C305" i="3"/>
  <c r="F304" i="3"/>
  <c r="E304" i="3"/>
  <c r="D304" i="3"/>
  <c r="C304" i="3"/>
  <c r="F303" i="3"/>
  <c r="E303" i="3"/>
  <c r="D303" i="3"/>
  <c r="C303" i="3"/>
  <c r="F302" i="3"/>
  <c r="E302" i="3"/>
  <c r="D302" i="3"/>
  <c r="C302" i="3"/>
  <c r="F301" i="3"/>
  <c r="E301" i="3"/>
  <c r="D301" i="3"/>
  <c r="C301" i="3"/>
  <c r="F300" i="3"/>
  <c r="E300" i="3"/>
  <c r="D300" i="3"/>
  <c r="C300" i="3"/>
  <c r="F299" i="3"/>
  <c r="E299" i="3"/>
  <c r="D299" i="3"/>
  <c r="C299" i="3"/>
  <c r="F298" i="3"/>
  <c r="E298" i="3"/>
  <c r="D298" i="3"/>
  <c r="C298" i="3"/>
  <c r="F297" i="3"/>
  <c r="E297" i="3"/>
  <c r="D297" i="3"/>
  <c r="C297" i="3"/>
  <c r="F296" i="3"/>
  <c r="E296" i="3"/>
  <c r="D296" i="3"/>
  <c r="C296" i="3"/>
  <c r="F295" i="3"/>
  <c r="E295" i="3"/>
  <c r="D295" i="3"/>
  <c r="C295" i="3"/>
  <c r="F294" i="3"/>
  <c r="E294" i="3"/>
  <c r="D294" i="3"/>
  <c r="C294" i="3"/>
  <c r="F293" i="3"/>
  <c r="E293" i="3"/>
  <c r="D293" i="3"/>
  <c r="C293" i="3"/>
  <c r="F292" i="3"/>
  <c r="E292" i="3"/>
  <c r="D292" i="3"/>
  <c r="C292" i="3"/>
  <c r="F291" i="3"/>
  <c r="E291" i="3"/>
  <c r="D291" i="3"/>
  <c r="C291" i="3"/>
  <c r="F290" i="3"/>
  <c r="E290" i="3"/>
  <c r="D290" i="3"/>
  <c r="C290" i="3"/>
  <c r="F289" i="3"/>
  <c r="E289" i="3"/>
  <c r="D289" i="3"/>
  <c r="C289" i="3"/>
  <c r="F288" i="3"/>
  <c r="E288" i="3"/>
  <c r="D288" i="3"/>
  <c r="C288" i="3"/>
  <c r="F287" i="3"/>
  <c r="E287" i="3"/>
  <c r="D287" i="3"/>
  <c r="C287" i="3"/>
  <c r="F286" i="3"/>
  <c r="E286" i="3"/>
  <c r="D286" i="3"/>
  <c r="C286" i="3"/>
  <c r="F285" i="3"/>
  <c r="E285" i="3"/>
  <c r="D285" i="3"/>
  <c r="C285" i="3"/>
  <c r="F284" i="3"/>
  <c r="E284" i="3"/>
  <c r="D284" i="3"/>
  <c r="C284" i="3"/>
  <c r="F283" i="3"/>
  <c r="E283" i="3"/>
  <c r="D283" i="3"/>
  <c r="C283" i="3"/>
  <c r="F282" i="3"/>
  <c r="E282" i="3"/>
  <c r="D282" i="3"/>
  <c r="C282" i="3"/>
  <c r="F281" i="3"/>
  <c r="E281" i="3"/>
  <c r="D281" i="3"/>
  <c r="C281" i="3"/>
  <c r="F280" i="3"/>
  <c r="E280" i="3"/>
  <c r="D280" i="3"/>
  <c r="C280" i="3"/>
  <c r="F279" i="3"/>
  <c r="E279" i="3"/>
  <c r="D279" i="3"/>
  <c r="C279" i="3"/>
  <c r="F278" i="3"/>
  <c r="E278" i="3"/>
  <c r="D278" i="3"/>
  <c r="C278" i="3"/>
  <c r="F277" i="3"/>
  <c r="E277" i="3"/>
  <c r="D277" i="3"/>
  <c r="C277" i="3"/>
  <c r="F276" i="3"/>
  <c r="E276" i="3"/>
  <c r="D276" i="3"/>
  <c r="C276" i="3"/>
  <c r="F275" i="3"/>
  <c r="E275" i="3"/>
  <c r="D275" i="3"/>
  <c r="C275" i="3"/>
  <c r="F274" i="3"/>
  <c r="E274" i="3"/>
  <c r="D274" i="3"/>
  <c r="C274" i="3"/>
  <c r="F273" i="3"/>
  <c r="E273" i="3"/>
  <c r="D273" i="3"/>
  <c r="C273" i="3"/>
  <c r="F272" i="3"/>
  <c r="E272" i="3"/>
  <c r="D272" i="3"/>
  <c r="C272" i="3"/>
  <c r="F271" i="3"/>
  <c r="E271" i="3"/>
  <c r="D271" i="3"/>
  <c r="C271" i="3"/>
  <c r="F270" i="3"/>
  <c r="E270" i="3"/>
  <c r="D270" i="3"/>
  <c r="C270" i="3"/>
  <c r="F269" i="3"/>
  <c r="E269" i="3"/>
  <c r="D269" i="3"/>
  <c r="C269" i="3"/>
  <c r="F268" i="3"/>
  <c r="E268" i="3"/>
  <c r="D268" i="3"/>
  <c r="C268" i="3"/>
  <c r="F267" i="3"/>
  <c r="E267" i="3"/>
  <c r="D267" i="3"/>
  <c r="C267" i="3"/>
  <c r="F266" i="3"/>
  <c r="E266" i="3"/>
  <c r="D266" i="3"/>
  <c r="C266" i="3"/>
  <c r="F265" i="3"/>
  <c r="E265" i="3"/>
  <c r="D265" i="3"/>
  <c r="C265" i="3"/>
  <c r="F264" i="3"/>
  <c r="E264" i="3"/>
  <c r="D264" i="3"/>
  <c r="C264" i="3"/>
  <c r="F263" i="3"/>
  <c r="E263" i="3"/>
  <c r="D263" i="3"/>
  <c r="C263" i="3"/>
  <c r="F262" i="3"/>
  <c r="E262" i="3"/>
  <c r="D262" i="3"/>
  <c r="C262" i="3"/>
  <c r="F261" i="3"/>
  <c r="E261" i="3"/>
  <c r="D261" i="3"/>
  <c r="C261" i="3"/>
  <c r="F260" i="3"/>
  <c r="E260" i="3"/>
  <c r="D260" i="3"/>
  <c r="C260" i="3"/>
  <c r="F259" i="3"/>
  <c r="E259" i="3"/>
  <c r="D259" i="3"/>
  <c r="C259" i="3"/>
  <c r="F258" i="3"/>
  <c r="E258" i="3"/>
  <c r="D258" i="3"/>
  <c r="C258" i="3"/>
  <c r="F257" i="3"/>
  <c r="E257" i="3"/>
  <c r="D257" i="3"/>
  <c r="C257" i="3"/>
  <c r="F256" i="3"/>
  <c r="E256" i="3"/>
  <c r="D256" i="3"/>
  <c r="C256" i="3"/>
  <c r="F255" i="3"/>
  <c r="E255" i="3"/>
  <c r="D255" i="3"/>
  <c r="C255" i="3"/>
  <c r="F254" i="3"/>
  <c r="E254" i="3"/>
  <c r="D254" i="3"/>
  <c r="C254" i="3"/>
  <c r="F253" i="3"/>
  <c r="E253" i="3"/>
  <c r="D253" i="3"/>
  <c r="C253" i="3"/>
  <c r="F252" i="3"/>
  <c r="E252" i="3"/>
  <c r="D252" i="3"/>
  <c r="C252" i="3"/>
  <c r="F251" i="3"/>
  <c r="E251" i="3"/>
  <c r="D251" i="3"/>
  <c r="C251" i="3"/>
  <c r="F250" i="3"/>
  <c r="E250" i="3"/>
  <c r="D250" i="3"/>
  <c r="C250" i="3"/>
  <c r="F249" i="3"/>
  <c r="E249" i="3"/>
  <c r="D249" i="3"/>
  <c r="C249" i="3"/>
  <c r="F248" i="3"/>
  <c r="E248" i="3"/>
  <c r="D248" i="3"/>
  <c r="C248" i="3"/>
  <c r="F247" i="3"/>
  <c r="E247" i="3"/>
  <c r="D247" i="3"/>
  <c r="C247" i="3"/>
  <c r="F246" i="3"/>
  <c r="E246" i="3"/>
  <c r="D246" i="3"/>
  <c r="C246" i="3"/>
  <c r="F245" i="3"/>
  <c r="E245" i="3"/>
  <c r="D245" i="3"/>
  <c r="C245" i="3"/>
  <c r="F244" i="3"/>
  <c r="E244" i="3"/>
  <c r="D244" i="3"/>
  <c r="C244" i="3"/>
  <c r="F243" i="3"/>
  <c r="E243" i="3"/>
  <c r="D243" i="3"/>
  <c r="C243" i="3"/>
  <c r="F242" i="3"/>
  <c r="E242" i="3"/>
  <c r="D242" i="3"/>
  <c r="C242" i="3"/>
  <c r="F241" i="3"/>
  <c r="E241" i="3"/>
  <c r="D241" i="3"/>
  <c r="C241" i="3"/>
  <c r="F240" i="3"/>
  <c r="E240" i="3"/>
  <c r="D240" i="3"/>
  <c r="C240" i="3"/>
  <c r="F239" i="3"/>
  <c r="E239" i="3"/>
  <c r="D239" i="3"/>
  <c r="C239" i="3"/>
  <c r="F238" i="3"/>
  <c r="E238" i="3"/>
  <c r="D238" i="3"/>
  <c r="C238" i="3"/>
  <c r="F237" i="3"/>
  <c r="E237" i="3"/>
  <c r="D237" i="3"/>
  <c r="C237" i="3"/>
  <c r="F236" i="3"/>
  <c r="E236" i="3"/>
  <c r="D236" i="3"/>
  <c r="C236" i="3"/>
  <c r="F235" i="3"/>
  <c r="E235" i="3"/>
  <c r="D235" i="3"/>
  <c r="C235" i="3"/>
  <c r="F234" i="3"/>
  <c r="E234" i="3"/>
  <c r="D234" i="3"/>
  <c r="C234" i="3"/>
  <c r="F233" i="3"/>
  <c r="E233" i="3"/>
  <c r="D233" i="3"/>
  <c r="C233" i="3"/>
  <c r="F232" i="3"/>
  <c r="E232" i="3"/>
  <c r="D232" i="3"/>
  <c r="C232" i="3"/>
  <c r="F231" i="3"/>
  <c r="E231" i="3"/>
  <c r="D231" i="3"/>
  <c r="C231" i="3"/>
  <c r="F230" i="3"/>
  <c r="E230" i="3"/>
  <c r="D230" i="3"/>
  <c r="C230" i="3"/>
  <c r="F229" i="3"/>
  <c r="E229" i="3"/>
  <c r="D229" i="3"/>
  <c r="C229" i="3"/>
  <c r="F228" i="3"/>
  <c r="E228" i="3"/>
  <c r="D228" i="3"/>
  <c r="C228" i="3"/>
  <c r="F227" i="3"/>
  <c r="E227" i="3"/>
  <c r="D227" i="3"/>
  <c r="C227" i="3"/>
  <c r="F226" i="3"/>
  <c r="E226" i="3"/>
  <c r="D226" i="3"/>
  <c r="C226" i="3"/>
  <c r="F225" i="3"/>
  <c r="E225" i="3"/>
  <c r="D225" i="3"/>
  <c r="C225" i="3"/>
  <c r="F224" i="3"/>
  <c r="E224" i="3"/>
  <c r="D224" i="3"/>
  <c r="C224" i="3"/>
  <c r="F223" i="3"/>
  <c r="E223" i="3"/>
  <c r="D223" i="3"/>
  <c r="C223" i="3"/>
  <c r="F222" i="3"/>
  <c r="E222" i="3"/>
  <c r="D222" i="3"/>
  <c r="C222" i="3"/>
  <c r="F221" i="3"/>
  <c r="E221" i="3"/>
  <c r="D221" i="3"/>
  <c r="C221" i="3"/>
  <c r="F220" i="3"/>
  <c r="E220" i="3"/>
  <c r="D220" i="3"/>
  <c r="C220" i="3"/>
  <c r="F219" i="3"/>
  <c r="E219" i="3"/>
  <c r="D219" i="3"/>
  <c r="C219" i="3"/>
  <c r="F218" i="3"/>
  <c r="E218" i="3"/>
  <c r="D218" i="3"/>
  <c r="C218" i="3"/>
  <c r="F217" i="3"/>
  <c r="E217" i="3"/>
  <c r="D217" i="3"/>
  <c r="C217" i="3"/>
  <c r="F216" i="3"/>
  <c r="E216" i="3"/>
  <c r="D216" i="3"/>
  <c r="C216" i="3"/>
  <c r="F215" i="3"/>
  <c r="E215" i="3"/>
  <c r="D215" i="3"/>
  <c r="C215" i="3"/>
  <c r="F214" i="3"/>
  <c r="E214" i="3"/>
  <c r="D214" i="3"/>
  <c r="C214" i="3"/>
  <c r="F213" i="3"/>
  <c r="E213" i="3"/>
  <c r="D213" i="3"/>
  <c r="C213" i="3"/>
  <c r="F212" i="3"/>
  <c r="E212" i="3"/>
  <c r="D212" i="3"/>
  <c r="C212" i="3"/>
  <c r="F211" i="3"/>
  <c r="E211" i="3"/>
  <c r="D211" i="3"/>
  <c r="C211" i="3"/>
  <c r="F210" i="3"/>
  <c r="E210" i="3"/>
  <c r="D210" i="3"/>
  <c r="C210" i="3"/>
  <c r="F209" i="3"/>
  <c r="E209" i="3"/>
  <c r="D209" i="3"/>
  <c r="C209" i="3"/>
  <c r="F208" i="3"/>
  <c r="E208" i="3"/>
  <c r="D208" i="3"/>
  <c r="C208" i="3"/>
  <c r="F207" i="3"/>
  <c r="E207" i="3"/>
  <c r="D207" i="3"/>
  <c r="C207" i="3"/>
  <c r="F206" i="3"/>
  <c r="E206" i="3"/>
  <c r="D206" i="3"/>
  <c r="C206" i="3"/>
  <c r="F205" i="3"/>
  <c r="E205" i="3"/>
  <c r="D205" i="3"/>
  <c r="C205" i="3"/>
  <c r="F204" i="3"/>
  <c r="E204" i="3"/>
  <c r="D204" i="3"/>
  <c r="C204" i="3"/>
  <c r="F203" i="3"/>
  <c r="E203" i="3"/>
  <c r="D203" i="3"/>
  <c r="C203" i="3"/>
  <c r="F202" i="3"/>
  <c r="E202" i="3"/>
  <c r="D202" i="3"/>
  <c r="C202" i="3"/>
  <c r="F201" i="3"/>
  <c r="E201" i="3"/>
  <c r="D201" i="3"/>
  <c r="C201" i="3"/>
  <c r="F200" i="3"/>
  <c r="E200" i="3"/>
  <c r="D200" i="3"/>
  <c r="C200" i="3"/>
  <c r="F199" i="3"/>
  <c r="E199" i="3"/>
  <c r="D199" i="3"/>
  <c r="C199" i="3"/>
  <c r="F198" i="3"/>
  <c r="E198" i="3"/>
  <c r="D198" i="3"/>
  <c r="C198" i="3"/>
  <c r="F197" i="3"/>
  <c r="E197" i="3"/>
  <c r="D197" i="3"/>
  <c r="C197" i="3"/>
  <c r="F196" i="3"/>
  <c r="E196" i="3"/>
  <c r="D196" i="3"/>
  <c r="C196" i="3"/>
  <c r="F195" i="3"/>
  <c r="E195" i="3"/>
  <c r="D195" i="3"/>
  <c r="C195" i="3"/>
  <c r="F194" i="3"/>
  <c r="E194" i="3"/>
  <c r="D194" i="3"/>
  <c r="C194" i="3"/>
  <c r="F193" i="3"/>
  <c r="E193" i="3"/>
  <c r="D193" i="3"/>
  <c r="C193" i="3"/>
  <c r="F192" i="3"/>
  <c r="E192" i="3"/>
  <c r="D192" i="3"/>
  <c r="C192" i="3"/>
  <c r="F191" i="3"/>
  <c r="E191" i="3"/>
  <c r="D191" i="3"/>
  <c r="C191" i="3"/>
  <c r="F190" i="3"/>
  <c r="E190" i="3"/>
  <c r="D190" i="3"/>
  <c r="C190" i="3"/>
  <c r="F189" i="3"/>
  <c r="E189" i="3"/>
  <c r="D189" i="3"/>
  <c r="C189" i="3"/>
  <c r="F188" i="3"/>
  <c r="E188" i="3"/>
  <c r="D188" i="3"/>
  <c r="C188" i="3"/>
  <c r="F187" i="3"/>
  <c r="E187" i="3"/>
  <c r="D187" i="3"/>
  <c r="C187" i="3"/>
  <c r="F186" i="3"/>
  <c r="E186" i="3"/>
  <c r="D186" i="3"/>
  <c r="C186" i="3"/>
  <c r="F185" i="3"/>
  <c r="E185" i="3"/>
  <c r="D185" i="3"/>
  <c r="C185" i="3"/>
  <c r="F184" i="3"/>
  <c r="E184" i="3"/>
  <c r="D184" i="3"/>
  <c r="C184" i="3"/>
  <c r="F183" i="3"/>
  <c r="E183" i="3"/>
  <c r="D183" i="3"/>
  <c r="C183" i="3"/>
  <c r="F182" i="3"/>
  <c r="E182" i="3"/>
  <c r="D182" i="3"/>
  <c r="C182" i="3"/>
  <c r="F181" i="3"/>
  <c r="E181" i="3"/>
  <c r="D181" i="3"/>
  <c r="C181" i="3"/>
  <c r="F180" i="3"/>
  <c r="E180" i="3"/>
  <c r="D180" i="3"/>
  <c r="C180" i="3"/>
  <c r="F179" i="3"/>
  <c r="E179" i="3"/>
  <c r="D179" i="3"/>
  <c r="C179" i="3"/>
  <c r="F178" i="3"/>
  <c r="E178" i="3"/>
  <c r="D178" i="3"/>
  <c r="C178" i="3"/>
  <c r="F177" i="3"/>
  <c r="E177" i="3"/>
  <c r="D177" i="3"/>
  <c r="C177" i="3"/>
  <c r="F176" i="3"/>
  <c r="E176" i="3"/>
  <c r="D176" i="3"/>
  <c r="C176" i="3"/>
  <c r="F175" i="3"/>
  <c r="E175" i="3"/>
  <c r="D175" i="3"/>
  <c r="C175" i="3"/>
  <c r="F174" i="3"/>
  <c r="E174" i="3"/>
  <c r="D174" i="3"/>
  <c r="C174" i="3"/>
  <c r="F173" i="3"/>
  <c r="E173" i="3"/>
  <c r="D173" i="3"/>
  <c r="C173" i="3"/>
  <c r="F172" i="3"/>
  <c r="E172" i="3"/>
  <c r="D172" i="3"/>
  <c r="C172" i="3"/>
  <c r="F171" i="3"/>
  <c r="E171" i="3"/>
  <c r="D171" i="3"/>
  <c r="C171" i="3"/>
  <c r="F170" i="3"/>
  <c r="E170" i="3"/>
  <c r="D170" i="3"/>
  <c r="C170" i="3"/>
  <c r="F169" i="3"/>
  <c r="E169" i="3"/>
  <c r="D169" i="3"/>
  <c r="C169" i="3"/>
  <c r="F168" i="3"/>
  <c r="E168" i="3"/>
  <c r="D168" i="3"/>
  <c r="C168" i="3"/>
  <c r="F167" i="3"/>
  <c r="E167" i="3"/>
  <c r="D167" i="3"/>
  <c r="C167" i="3"/>
  <c r="F166" i="3"/>
  <c r="E166" i="3"/>
  <c r="D166" i="3"/>
  <c r="C166" i="3"/>
  <c r="F165" i="3"/>
  <c r="E165" i="3"/>
  <c r="D165" i="3"/>
  <c r="C165" i="3"/>
  <c r="F164" i="3"/>
  <c r="E164" i="3"/>
  <c r="D164" i="3"/>
  <c r="C164" i="3"/>
  <c r="F163" i="3"/>
  <c r="E163" i="3"/>
  <c r="D163" i="3"/>
  <c r="C163" i="3"/>
  <c r="F162" i="3"/>
  <c r="E162" i="3"/>
  <c r="D162" i="3"/>
  <c r="C162" i="3"/>
  <c r="F161" i="3"/>
  <c r="E161" i="3"/>
  <c r="D161" i="3"/>
  <c r="C161" i="3"/>
  <c r="F160" i="3"/>
  <c r="E160" i="3"/>
  <c r="D160" i="3"/>
  <c r="C160" i="3"/>
  <c r="F159" i="3"/>
  <c r="E159" i="3"/>
  <c r="D159" i="3"/>
  <c r="C159" i="3"/>
  <c r="F158" i="3"/>
  <c r="E158" i="3"/>
  <c r="D158" i="3"/>
  <c r="C158" i="3"/>
  <c r="F157" i="3"/>
  <c r="E157" i="3"/>
  <c r="D157" i="3"/>
  <c r="C157" i="3"/>
  <c r="F156" i="3"/>
  <c r="E156" i="3"/>
  <c r="D156" i="3"/>
  <c r="C156" i="3"/>
  <c r="F155" i="3"/>
  <c r="E155" i="3"/>
  <c r="D155" i="3"/>
  <c r="C155" i="3"/>
  <c r="F154" i="3"/>
  <c r="E154" i="3"/>
  <c r="D154" i="3"/>
  <c r="C154" i="3"/>
  <c r="F153" i="3"/>
  <c r="E153" i="3"/>
  <c r="D153" i="3"/>
  <c r="C153" i="3"/>
  <c r="F152" i="3"/>
  <c r="E152" i="3"/>
  <c r="D152" i="3"/>
  <c r="C152" i="3"/>
  <c r="F151" i="3"/>
  <c r="E151" i="3"/>
  <c r="D151" i="3"/>
  <c r="C151" i="3"/>
  <c r="F150" i="3"/>
  <c r="E150" i="3"/>
  <c r="D150" i="3"/>
  <c r="C150" i="3"/>
  <c r="F149" i="3"/>
  <c r="E149" i="3"/>
  <c r="D149" i="3"/>
  <c r="C149" i="3"/>
  <c r="F148" i="3"/>
  <c r="E148" i="3"/>
  <c r="D148" i="3"/>
  <c r="C148" i="3"/>
  <c r="F147" i="3"/>
  <c r="E147" i="3"/>
  <c r="D147" i="3"/>
  <c r="C147" i="3"/>
  <c r="F146" i="3"/>
  <c r="E146" i="3"/>
  <c r="D146" i="3"/>
  <c r="C146" i="3"/>
  <c r="F145" i="3"/>
  <c r="E145" i="3"/>
  <c r="D145" i="3"/>
  <c r="C145" i="3"/>
  <c r="F144" i="3"/>
  <c r="E144" i="3"/>
  <c r="D144" i="3"/>
  <c r="C144" i="3"/>
  <c r="F143" i="3"/>
  <c r="E143" i="3"/>
  <c r="D143" i="3"/>
  <c r="C143" i="3"/>
  <c r="F142" i="3"/>
  <c r="E142" i="3"/>
  <c r="D142" i="3"/>
  <c r="C142" i="3"/>
  <c r="F141" i="3"/>
  <c r="E141" i="3"/>
  <c r="D141" i="3"/>
  <c r="C141" i="3"/>
  <c r="F140" i="3"/>
  <c r="E140" i="3"/>
  <c r="D140" i="3"/>
  <c r="C140" i="3"/>
  <c r="F139" i="3"/>
  <c r="E139" i="3"/>
  <c r="D139" i="3"/>
  <c r="C139" i="3"/>
  <c r="F138" i="3"/>
  <c r="E138" i="3"/>
  <c r="D138" i="3"/>
  <c r="C138" i="3"/>
  <c r="F137" i="3"/>
  <c r="E137" i="3"/>
  <c r="D137" i="3"/>
  <c r="C137" i="3"/>
  <c r="F136" i="3"/>
  <c r="E136" i="3"/>
  <c r="D136" i="3"/>
  <c r="C136" i="3"/>
  <c r="F135" i="3"/>
  <c r="E135" i="3"/>
  <c r="D135" i="3"/>
  <c r="C135" i="3"/>
  <c r="F134" i="3"/>
  <c r="E134" i="3"/>
  <c r="D134" i="3"/>
  <c r="C134" i="3"/>
  <c r="F133" i="3"/>
  <c r="E133" i="3"/>
  <c r="D133" i="3"/>
  <c r="C133" i="3"/>
  <c r="F132" i="3"/>
  <c r="E132" i="3"/>
  <c r="D132" i="3"/>
  <c r="C132" i="3"/>
  <c r="F131" i="3"/>
  <c r="E131" i="3"/>
  <c r="D131" i="3"/>
  <c r="C131" i="3"/>
  <c r="F130" i="3"/>
  <c r="E130" i="3"/>
  <c r="D130" i="3"/>
  <c r="C130" i="3"/>
  <c r="F129" i="3"/>
  <c r="E129" i="3"/>
  <c r="D129" i="3"/>
  <c r="C129" i="3"/>
  <c r="F128" i="3"/>
  <c r="E128" i="3"/>
  <c r="D128" i="3"/>
  <c r="C128" i="3"/>
  <c r="F127" i="3"/>
  <c r="E127" i="3"/>
  <c r="D127" i="3"/>
  <c r="C127" i="3"/>
  <c r="F126" i="3"/>
  <c r="E126" i="3"/>
  <c r="D126" i="3"/>
  <c r="C126" i="3"/>
  <c r="F125" i="3"/>
  <c r="E125" i="3"/>
  <c r="D125" i="3"/>
  <c r="C125" i="3"/>
  <c r="F124" i="3"/>
  <c r="E124" i="3"/>
  <c r="D124" i="3"/>
  <c r="C124" i="3"/>
  <c r="F123" i="3"/>
  <c r="E123" i="3"/>
  <c r="D123" i="3"/>
  <c r="C123" i="3"/>
  <c r="F122" i="3"/>
  <c r="E122" i="3"/>
  <c r="D122" i="3"/>
  <c r="C122" i="3"/>
  <c r="F121" i="3"/>
  <c r="E121" i="3"/>
  <c r="D121" i="3"/>
  <c r="C121" i="3"/>
  <c r="F120" i="3"/>
  <c r="E120" i="3"/>
  <c r="D120" i="3"/>
  <c r="C120" i="3"/>
  <c r="F119" i="3"/>
  <c r="E119" i="3"/>
  <c r="D119" i="3"/>
  <c r="C119" i="3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10" i="3"/>
  <c r="E110" i="3"/>
  <c r="D110" i="3"/>
  <c r="C110" i="3"/>
  <c r="F109" i="3"/>
  <c r="E109" i="3"/>
  <c r="D109" i="3"/>
  <c r="C109" i="3"/>
  <c r="F108" i="3"/>
  <c r="E108" i="3"/>
  <c r="D108" i="3"/>
  <c r="C108" i="3"/>
  <c r="F107" i="3"/>
  <c r="E107" i="3"/>
  <c r="D107" i="3"/>
  <c r="C107" i="3"/>
  <c r="F106" i="3"/>
  <c r="E106" i="3"/>
  <c r="D106" i="3"/>
  <c r="C106" i="3"/>
  <c r="F105" i="3"/>
  <c r="E105" i="3"/>
  <c r="D105" i="3"/>
  <c r="C105" i="3"/>
  <c r="F104" i="3"/>
  <c r="E104" i="3"/>
  <c r="D104" i="3"/>
  <c r="C104" i="3"/>
  <c r="F103" i="3"/>
  <c r="E103" i="3"/>
  <c r="D103" i="3"/>
  <c r="C103" i="3"/>
  <c r="F102" i="3"/>
  <c r="E102" i="3"/>
  <c r="D102" i="3"/>
  <c r="C102" i="3"/>
  <c r="F101" i="3"/>
  <c r="E101" i="3"/>
  <c r="D101" i="3"/>
  <c r="C101" i="3"/>
  <c r="F100" i="3"/>
  <c r="E100" i="3"/>
  <c r="D100" i="3"/>
  <c r="C100" i="3"/>
  <c r="F99" i="3"/>
  <c r="E99" i="3"/>
  <c r="D99" i="3"/>
  <c r="C99" i="3"/>
  <c r="F98" i="3"/>
  <c r="E98" i="3"/>
  <c r="D98" i="3"/>
  <c r="C98" i="3"/>
  <c r="F97" i="3"/>
  <c r="E97" i="3"/>
  <c r="D97" i="3"/>
  <c r="C97" i="3"/>
  <c r="F96" i="3"/>
  <c r="E96" i="3"/>
  <c r="D96" i="3"/>
  <c r="C96" i="3"/>
  <c r="F95" i="3"/>
  <c r="E95" i="3"/>
  <c r="D95" i="3"/>
  <c r="C95" i="3"/>
  <c r="F94" i="3"/>
  <c r="E94" i="3"/>
  <c r="D94" i="3"/>
  <c r="C94" i="3"/>
  <c r="F93" i="3"/>
  <c r="E93" i="3"/>
  <c r="D93" i="3"/>
  <c r="C93" i="3"/>
  <c r="F92" i="3"/>
  <c r="E92" i="3"/>
  <c r="D92" i="3"/>
  <c r="C92" i="3"/>
  <c r="F91" i="3"/>
  <c r="E91" i="3"/>
  <c r="D91" i="3"/>
  <c r="C91" i="3"/>
  <c r="F90" i="3"/>
  <c r="E90" i="3"/>
  <c r="D90" i="3"/>
  <c r="C90" i="3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E85" i="3"/>
  <c r="D85" i="3"/>
  <c r="C85" i="3"/>
  <c r="F84" i="3"/>
  <c r="E84" i="3"/>
  <c r="D84" i="3"/>
  <c r="C84" i="3"/>
  <c r="F83" i="3"/>
  <c r="E83" i="3"/>
  <c r="D83" i="3"/>
  <c r="C83" i="3"/>
  <c r="F82" i="3"/>
  <c r="E82" i="3"/>
  <c r="D82" i="3"/>
  <c r="C82" i="3"/>
  <c r="F81" i="3"/>
  <c r="E81" i="3"/>
  <c r="D81" i="3"/>
  <c r="C81" i="3"/>
  <c r="F80" i="3"/>
  <c r="E80" i="3"/>
  <c r="D80" i="3"/>
  <c r="C80" i="3"/>
  <c r="F79" i="3"/>
  <c r="E79" i="3"/>
  <c r="D79" i="3"/>
  <c r="C79" i="3"/>
  <c r="F78" i="3"/>
  <c r="E78" i="3"/>
  <c r="D78" i="3"/>
  <c r="C78" i="3"/>
  <c r="F77" i="3"/>
  <c r="E77" i="3"/>
  <c r="D77" i="3"/>
  <c r="C77" i="3"/>
  <c r="F76" i="3"/>
  <c r="E76" i="3"/>
  <c r="D76" i="3"/>
  <c r="C76" i="3"/>
  <c r="F75" i="3"/>
  <c r="E75" i="3"/>
  <c r="D75" i="3"/>
  <c r="C75" i="3"/>
  <c r="F74" i="3"/>
  <c r="E74" i="3"/>
  <c r="D74" i="3"/>
  <c r="C74" i="3"/>
  <c r="F73" i="3"/>
  <c r="E73" i="3"/>
  <c r="D73" i="3"/>
  <c r="C73" i="3"/>
  <c r="F72" i="3"/>
  <c r="E72" i="3"/>
  <c r="D72" i="3"/>
  <c r="C72" i="3"/>
  <c r="F71" i="3"/>
  <c r="E71" i="3"/>
  <c r="D71" i="3"/>
  <c r="C71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I39" i="1" l="1"/>
  <c r="L7" i="11" l="1"/>
  <c r="L7" i="10"/>
  <c r="L7" i="8"/>
  <c r="L7" i="7"/>
  <c r="L7" i="6"/>
  <c r="L7" i="9"/>
  <c r="L7" i="5"/>
  <c r="L7" i="4"/>
  <c r="J326" i="12" l="1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P326" i="3" l="1"/>
  <c r="Q326" i="3" s="1"/>
  <c r="L326" i="3"/>
  <c r="P325" i="3"/>
  <c r="Q325" i="3" s="1"/>
  <c r="L325" i="3"/>
  <c r="P324" i="3"/>
  <c r="Q324" i="3" s="1"/>
  <c r="L324" i="3"/>
  <c r="P323" i="3"/>
  <c r="Q323" i="3" s="1"/>
  <c r="L323" i="3"/>
  <c r="P322" i="3"/>
  <c r="Q322" i="3" s="1"/>
  <c r="L322" i="3"/>
  <c r="P321" i="3"/>
  <c r="Q321" i="3" s="1"/>
  <c r="L321" i="3"/>
  <c r="P320" i="3"/>
  <c r="Q320" i="3" s="1"/>
  <c r="L320" i="3"/>
  <c r="P319" i="3"/>
  <c r="Q319" i="3" s="1"/>
  <c r="L319" i="3"/>
  <c r="P318" i="3"/>
  <c r="Q318" i="3" s="1"/>
  <c r="L318" i="3"/>
  <c r="P317" i="3"/>
  <c r="Q317" i="3" s="1"/>
  <c r="L317" i="3"/>
  <c r="P316" i="3"/>
  <c r="Q316" i="3" s="1"/>
  <c r="L316" i="3"/>
  <c r="P315" i="3"/>
  <c r="Q315" i="3" s="1"/>
  <c r="L315" i="3"/>
  <c r="P314" i="3"/>
  <c r="Q314" i="3" s="1"/>
  <c r="L314" i="3"/>
  <c r="P313" i="3"/>
  <c r="Q313" i="3" s="1"/>
  <c r="L313" i="3"/>
  <c r="P312" i="3"/>
  <c r="Q312" i="3" s="1"/>
  <c r="L312" i="3"/>
  <c r="P311" i="3"/>
  <c r="Q311" i="3" s="1"/>
  <c r="L311" i="3"/>
  <c r="P310" i="3"/>
  <c r="Q310" i="3" s="1"/>
  <c r="L310" i="3"/>
  <c r="P309" i="3"/>
  <c r="Q309" i="3" s="1"/>
  <c r="L309" i="3"/>
  <c r="P308" i="3"/>
  <c r="Q308" i="3" s="1"/>
  <c r="L308" i="3"/>
  <c r="P307" i="3"/>
  <c r="Q307" i="3" s="1"/>
  <c r="L307" i="3"/>
  <c r="P306" i="3"/>
  <c r="Q306" i="3" s="1"/>
  <c r="L306" i="3"/>
  <c r="P305" i="3"/>
  <c r="Q305" i="3" s="1"/>
  <c r="L305" i="3"/>
  <c r="P304" i="3"/>
  <c r="Q304" i="3" s="1"/>
  <c r="L304" i="3"/>
  <c r="P303" i="3"/>
  <c r="Q303" i="3" s="1"/>
  <c r="L303" i="3"/>
  <c r="P302" i="3"/>
  <c r="Q302" i="3" s="1"/>
  <c r="L302" i="3"/>
  <c r="P301" i="3"/>
  <c r="Q301" i="3" s="1"/>
  <c r="L301" i="3"/>
  <c r="P300" i="3"/>
  <c r="Q300" i="3" s="1"/>
  <c r="L300" i="3"/>
  <c r="P299" i="3"/>
  <c r="Q299" i="3" s="1"/>
  <c r="L299" i="3"/>
  <c r="P298" i="3"/>
  <c r="Q298" i="3" s="1"/>
  <c r="L298" i="3"/>
  <c r="P297" i="3"/>
  <c r="Q297" i="3" s="1"/>
  <c r="L297" i="3"/>
  <c r="P296" i="3"/>
  <c r="Q296" i="3" s="1"/>
  <c r="L296" i="3"/>
  <c r="P295" i="3"/>
  <c r="Q295" i="3" s="1"/>
  <c r="L295" i="3"/>
  <c r="P294" i="3"/>
  <c r="Q294" i="3" s="1"/>
  <c r="L294" i="3"/>
  <c r="P293" i="3"/>
  <c r="Q293" i="3" s="1"/>
  <c r="L293" i="3"/>
  <c r="P292" i="3"/>
  <c r="Q292" i="3" s="1"/>
  <c r="L292" i="3"/>
  <c r="P291" i="3"/>
  <c r="Q291" i="3" s="1"/>
  <c r="L291" i="3"/>
  <c r="P290" i="3"/>
  <c r="Q290" i="3" s="1"/>
  <c r="L290" i="3"/>
  <c r="P289" i="3"/>
  <c r="Q289" i="3" s="1"/>
  <c r="L289" i="3"/>
  <c r="P288" i="3"/>
  <c r="Q288" i="3" s="1"/>
  <c r="L288" i="3"/>
  <c r="P287" i="3"/>
  <c r="Q287" i="3" s="1"/>
  <c r="L287" i="3"/>
  <c r="P286" i="3"/>
  <c r="Q286" i="3" s="1"/>
  <c r="L286" i="3"/>
  <c r="P285" i="3"/>
  <c r="Q285" i="3" s="1"/>
  <c r="L285" i="3"/>
  <c r="P284" i="3"/>
  <c r="Q284" i="3" s="1"/>
  <c r="L284" i="3"/>
  <c r="P283" i="3"/>
  <c r="Q283" i="3" s="1"/>
  <c r="L283" i="3"/>
  <c r="P282" i="3"/>
  <c r="Q282" i="3" s="1"/>
  <c r="L282" i="3"/>
  <c r="P281" i="3"/>
  <c r="Q281" i="3" s="1"/>
  <c r="L281" i="3"/>
  <c r="P280" i="3"/>
  <c r="Q280" i="3" s="1"/>
  <c r="L280" i="3"/>
  <c r="P279" i="3"/>
  <c r="Q279" i="3" s="1"/>
  <c r="L279" i="3"/>
  <c r="P278" i="3"/>
  <c r="Q278" i="3" s="1"/>
  <c r="L278" i="3"/>
  <c r="P277" i="3"/>
  <c r="Q277" i="3" s="1"/>
  <c r="L277" i="3"/>
  <c r="P276" i="3"/>
  <c r="Q276" i="3" s="1"/>
  <c r="L276" i="3"/>
  <c r="P275" i="3"/>
  <c r="Q275" i="3" s="1"/>
  <c r="L275" i="3"/>
  <c r="P274" i="3"/>
  <c r="Q274" i="3" s="1"/>
  <c r="L274" i="3"/>
  <c r="P273" i="3"/>
  <c r="Q273" i="3" s="1"/>
  <c r="L273" i="3"/>
  <c r="P272" i="3"/>
  <c r="Q272" i="3" s="1"/>
  <c r="L272" i="3"/>
  <c r="P271" i="3"/>
  <c r="Q271" i="3" s="1"/>
  <c r="L271" i="3"/>
  <c r="P270" i="3"/>
  <c r="Q270" i="3" s="1"/>
  <c r="L270" i="3"/>
  <c r="P269" i="3"/>
  <c r="Q269" i="3" s="1"/>
  <c r="L269" i="3"/>
  <c r="P268" i="3"/>
  <c r="Q268" i="3" s="1"/>
  <c r="L268" i="3"/>
  <c r="P267" i="3"/>
  <c r="Q267" i="3" s="1"/>
  <c r="L267" i="3"/>
  <c r="P266" i="3"/>
  <c r="Q266" i="3" s="1"/>
  <c r="L266" i="3"/>
  <c r="P265" i="3"/>
  <c r="Q265" i="3" s="1"/>
  <c r="L265" i="3"/>
  <c r="P264" i="3"/>
  <c r="Q264" i="3" s="1"/>
  <c r="L264" i="3"/>
  <c r="P263" i="3"/>
  <c r="Q263" i="3" s="1"/>
  <c r="L263" i="3"/>
  <c r="P262" i="3"/>
  <c r="Q262" i="3" s="1"/>
  <c r="L262" i="3"/>
  <c r="P261" i="3"/>
  <c r="Q261" i="3" s="1"/>
  <c r="L261" i="3"/>
  <c r="P260" i="3"/>
  <c r="Q260" i="3" s="1"/>
  <c r="L260" i="3"/>
  <c r="P259" i="3"/>
  <c r="Q259" i="3" s="1"/>
  <c r="L259" i="3"/>
  <c r="P258" i="3"/>
  <c r="Q258" i="3" s="1"/>
  <c r="L258" i="3"/>
  <c r="P257" i="3"/>
  <c r="Q257" i="3" s="1"/>
  <c r="L257" i="3"/>
  <c r="P256" i="3"/>
  <c r="Q256" i="3" s="1"/>
  <c r="L256" i="3"/>
  <c r="P255" i="3"/>
  <c r="Q255" i="3" s="1"/>
  <c r="L255" i="3"/>
  <c r="P254" i="3"/>
  <c r="Q254" i="3" s="1"/>
  <c r="L254" i="3"/>
  <c r="P253" i="3"/>
  <c r="Q253" i="3" s="1"/>
  <c r="L253" i="3"/>
  <c r="P252" i="3"/>
  <c r="Q252" i="3" s="1"/>
  <c r="L252" i="3"/>
  <c r="P251" i="3"/>
  <c r="Q251" i="3" s="1"/>
  <c r="L251" i="3"/>
  <c r="P250" i="3"/>
  <c r="Q250" i="3" s="1"/>
  <c r="L250" i="3"/>
  <c r="P249" i="3"/>
  <c r="Q249" i="3" s="1"/>
  <c r="L249" i="3"/>
  <c r="P248" i="3"/>
  <c r="Q248" i="3" s="1"/>
  <c r="L248" i="3"/>
  <c r="P247" i="3"/>
  <c r="Q247" i="3" s="1"/>
  <c r="L247" i="3"/>
  <c r="P246" i="3"/>
  <c r="Q246" i="3" s="1"/>
  <c r="L246" i="3"/>
  <c r="P245" i="3"/>
  <c r="Q245" i="3" s="1"/>
  <c r="L245" i="3"/>
  <c r="P244" i="3"/>
  <c r="Q244" i="3" s="1"/>
  <c r="L244" i="3"/>
  <c r="P243" i="3"/>
  <c r="Q243" i="3" s="1"/>
  <c r="L243" i="3"/>
  <c r="P242" i="3"/>
  <c r="Q242" i="3" s="1"/>
  <c r="L242" i="3"/>
  <c r="P241" i="3"/>
  <c r="Q241" i="3" s="1"/>
  <c r="L241" i="3"/>
  <c r="P240" i="3"/>
  <c r="Q240" i="3" s="1"/>
  <c r="L240" i="3"/>
  <c r="P239" i="3"/>
  <c r="Q239" i="3" s="1"/>
  <c r="L239" i="3"/>
  <c r="P238" i="3"/>
  <c r="Q238" i="3" s="1"/>
  <c r="L238" i="3"/>
  <c r="P237" i="3"/>
  <c r="Q237" i="3" s="1"/>
  <c r="L237" i="3"/>
  <c r="P236" i="3"/>
  <c r="Q236" i="3" s="1"/>
  <c r="L236" i="3"/>
  <c r="P235" i="3"/>
  <c r="Q235" i="3" s="1"/>
  <c r="L235" i="3"/>
  <c r="P234" i="3"/>
  <c r="Q234" i="3" s="1"/>
  <c r="L234" i="3"/>
  <c r="P233" i="3"/>
  <c r="Q233" i="3" s="1"/>
  <c r="L233" i="3"/>
  <c r="P232" i="3"/>
  <c r="Q232" i="3" s="1"/>
  <c r="L232" i="3"/>
  <c r="P231" i="3"/>
  <c r="Q231" i="3" s="1"/>
  <c r="L231" i="3"/>
  <c r="P230" i="3"/>
  <c r="Q230" i="3" s="1"/>
  <c r="L230" i="3"/>
  <c r="Q229" i="3"/>
  <c r="P229" i="3"/>
  <c r="L229" i="3"/>
  <c r="P228" i="3"/>
  <c r="Q228" i="3" s="1"/>
  <c r="L228" i="3"/>
  <c r="P227" i="3"/>
  <c r="Q227" i="3" s="1"/>
  <c r="L227" i="3"/>
  <c r="P226" i="3"/>
  <c r="Q226" i="3" s="1"/>
  <c r="L226" i="3"/>
  <c r="P225" i="3"/>
  <c r="Q225" i="3" s="1"/>
  <c r="L225" i="3"/>
  <c r="P224" i="3"/>
  <c r="Q224" i="3" s="1"/>
  <c r="L224" i="3"/>
  <c r="P223" i="3"/>
  <c r="Q223" i="3" s="1"/>
  <c r="L223" i="3"/>
  <c r="P222" i="3"/>
  <c r="Q222" i="3" s="1"/>
  <c r="L222" i="3"/>
  <c r="P221" i="3"/>
  <c r="Q221" i="3" s="1"/>
  <c r="L221" i="3"/>
  <c r="P220" i="3"/>
  <c r="Q220" i="3" s="1"/>
  <c r="L220" i="3"/>
  <c r="P219" i="3"/>
  <c r="Q219" i="3" s="1"/>
  <c r="L219" i="3"/>
  <c r="P218" i="3"/>
  <c r="Q218" i="3" s="1"/>
  <c r="L218" i="3"/>
  <c r="P217" i="3"/>
  <c r="Q217" i="3" s="1"/>
  <c r="L217" i="3"/>
  <c r="P216" i="3"/>
  <c r="Q216" i="3" s="1"/>
  <c r="L216" i="3"/>
  <c r="P215" i="3"/>
  <c r="Q215" i="3" s="1"/>
  <c r="L215" i="3"/>
  <c r="P214" i="3"/>
  <c r="Q214" i="3" s="1"/>
  <c r="L214" i="3"/>
  <c r="P213" i="3"/>
  <c r="Q213" i="3" s="1"/>
  <c r="L213" i="3"/>
  <c r="P212" i="3"/>
  <c r="Q212" i="3" s="1"/>
  <c r="L212" i="3"/>
  <c r="P211" i="3"/>
  <c r="Q211" i="3" s="1"/>
  <c r="L211" i="3"/>
  <c r="P210" i="3"/>
  <c r="Q210" i="3" s="1"/>
  <c r="L210" i="3"/>
  <c r="P209" i="3"/>
  <c r="Q209" i="3" s="1"/>
  <c r="L209" i="3"/>
  <c r="P208" i="3"/>
  <c r="Q208" i="3" s="1"/>
  <c r="L208" i="3"/>
  <c r="P207" i="3"/>
  <c r="Q207" i="3" s="1"/>
  <c r="L207" i="3"/>
  <c r="P206" i="3"/>
  <c r="Q206" i="3" s="1"/>
  <c r="L206" i="3"/>
  <c r="P205" i="3"/>
  <c r="Q205" i="3" s="1"/>
  <c r="L205" i="3"/>
  <c r="P204" i="3"/>
  <c r="Q204" i="3" s="1"/>
  <c r="L204" i="3"/>
  <c r="P203" i="3"/>
  <c r="Q203" i="3" s="1"/>
  <c r="L203" i="3"/>
  <c r="P202" i="3"/>
  <c r="Q202" i="3" s="1"/>
  <c r="L202" i="3"/>
  <c r="P201" i="3"/>
  <c r="Q201" i="3" s="1"/>
  <c r="L201" i="3"/>
  <c r="P200" i="3"/>
  <c r="Q200" i="3" s="1"/>
  <c r="L200" i="3"/>
  <c r="P199" i="3"/>
  <c r="Q199" i="3" s="1"/>
  <c r="L199" i="3"/>
  <c r="P198" i="3"/>
  <c r="Q198" i="3" s="1"/>
  <c r="L198" i="3"/>
  <c r="P197" i="3"/>
  <c r="Q197" i="3" s="1"/>
  <c r="L197" i="3"/>
  <c r="P196" i="3"/>
  <c r="Q196" i="3" s="1"/>
  <c r="L196" i="3"/>
  <c r="P195" i="3"/>
  <c r="Q195" i="3" s="1"/>
  <c r="L195" i="3"/>
  <c r="P194" i="3"/>
  <c r="Q194" i="3" s="1"/>
  <c r="L194" i="3"/>
  <c r="P193" i="3"/>
  <c r="Q193" i="3" s="1"/>
  <c r="L193" i="3"/>
  <c r="P192" i="3"/>
  <c r="Q192" i="3" s="1"/>
  <c r="L192" i="3"/>
  <c r="P191" i="3"/>
  <c r="Q191" i="3" s="1"/>
  <c r="L191" i="3"/>
  <c r="P190" i="3"/>
  <c r="Q190" i="3" s="1"/>
  <c r="L190" i="3"/>
  <c r="P189" i="3"/>
  <c r="Q189" i="3" s="1"/>
  <c r="L189" i="3"/>
  <c r="P188" i="3"/>
  <c r="Q188" i="3" s="1"/>
  <c r="L188" i="3"/>
  <c r="P187" i="3"/>
  <c r="Q187" i="3" s="1"/>
  <c r="L187" i="3"/>
  <c r="P186" i="3"/>
  <c r="Q186" i="3" s="1"/>
  <c r="L186" i="3"/>
  <c r="P185" i="3"/>
  <c r="Q185" i="3" s="1"/>
  <c r="L185" i="3"/>
  <c r="P184" i="3"/>
  <c r="Q184" i="3" s="1"/>
  <c r="L184" i="3"/>
  <c r="P183" i="3"/>
  <c r="Q183" i="3" s="1"/>
  <c r="L183" i="3"/>
  <c r="P182" i="3"/>
  <c r="Q182" i="3" s="1"/>
  <c r="L182" i="3"/>
  <c r="P181" i="3"/>
  <c r="Q181" i="3" s="1"/>
  <c r="L181" i="3"/>
  <c r="P180" i="3"/>
  <c r="Q180" i="3" s="1"/>
  <c r="L180" i="3"/>
  <c r="P179" i="3"/>
  <c r="Q179" i="3" s="1"/>
  <c r="L179" i="3"/>
  <c r="P178" i="3"/>
  <c r="Q178" i="3" s="1"/>
  <c r="L178" i="3"/>
  <c r="P177" i="3"/>
  <c r="Q177" i="3" s="1"/>
  <c r="L177" i="3"/>
  <c r="P176" i="3"/>
  <c r="Q176" i="3" s="1"/>
  <c r="L176" i="3"/>
  <c r="P175" i="3"/>
  <c r="Q175" i="3" s="1"/>
  <c r="L175" i="3"/>
  <c r="P174" i="3"/>
  <c r="Q174" i="3" s="1"/>
  <c r="L174" i="3"/>
  <c r="P173" i="3"/>
  <c r="Q173" i="3" s="1"/>
  <c r="L173" i="3"/>
  <c r="P172" i="3"/>
  <c r="Q172" i="3" s="1"/>
  <c r="L172" i="3"/>
  <c r="P171" i="3"/>
  <c r="Q171" i="3" s="1"/>
  <c r="L171" i="3"/>
  <c r="P170" i="3"/>
  <c r="Q170" i="3" s="1"/>
  <c r="L170" i="3"/>
  <c r="P169" i="3"/>
  <c r="Q169" i="3" s="1"/>
  <c r="L169" i="3"/>
  <c r="P168" i="3"/>
  <c r="Q168" i="3" s="1"/>
  <c r="L168" i="3"/>
  <c r="P167" i="3"/>
  <c r="Q167" i="3" s="1"/>
  <c r="L167" i="3"/>
  <c r="P166" i="3"/>
  <c r="Q166" i="3" s="1"/>
  <c r="L166" i="3"/>
  <c r="P165" i="3"/>
  <c r="Q165" i="3" s="1"/>
  <c r="L165" i="3"/>
  <c r="P164" i="3"/>
  <c r="Q164" i="3" s="1"/>
  <c r="L164" i="3"/>
  <c r="P163" i="3"/>
  <c r="Q163" i="3" s="1"/>
  <c r="L163" i="3"/>
  <c r="P162" i="3"/>
  <c r="Q162" i="3" s="1"/>
  <c r="L162" i="3"/>
  <c r="P161" i="3"/>
  <c r="Q161" i="3" s="1"/>
  <c r="L161" i="3"/>
  <c r="P160" i="3"/>
  <c r="Q160" i="3" s="1"/>
  <c r="L160" i="3"/>
  <c r="P159" i="3"/>
  <c r="Q159" i="3" s="1"/>
  <c r="L159" i="3"/>
  <c r="P158" i="3"/>
  <c r="Q158" i="3" s="1"/>
  <c r="L158" i="3"/>
  <c r="P157" i="3"/>
  <c r="Q157" i="3" s="1"/>
  <c r="L157" i="3"/>
  <c r="P156" i="3"/>
  <c r="Q156" i="3" s="1"/>
  <c r="L156" i="3"/>
  <c r="P155" i="3"/>
  <c r="Q155" i="3" s="1"/>
  <c r="L155" i="3"/>
  <c r="P154" i="3"/>
  <c r="Q154" i="3" s="1"/>
  <c r="L154" i="3"/>
  <c r="P153" i="3"/>
  <c r="Q153" i="3" s="1"/>
  <c r="L153" i="3"/>
  <c r="P152" i="3"/>
  <c r="Q152" i="3" s="1"/>
  <c r="L152" i="3"/>
  <c r="P151" i="3"/>
  <c r="Q151" i="3" s="1"/>
  <c r="L151" i="3"/>
  <c r="P150" i="3"/>
  <c r="Q150" i="3" s="1"/>
  <c r="L150" i="3"/>
  <c r="P149" i="3"/>
  <c r="Q149" i="3" s="1"/>
  <c r="L149" i="3"/>
  <c r="P148" i="3"/>
  <c r="Q148" i="3" s="1"/>
  <c r="L148" i="3"/>
  <c r="P147" i="3"/>
  <c r="Q147" i="3" s="1"/>
  <c r="L147" i="3"/>
  <c r="P146" i="3"/>
  <c r="Q146" i="3" s="1"/>
  <c r="L146" i="3"/>
  <c r="Q145" i="3"/>
  <c r="P145" i="3"/>
  <c r="L145" i="3"/>
  <c r="P144" i="3"/>
  <c r="Q144" i="3" s="1"/>
  <c r="L144" i="3"/>
  <c r="P143" i="3"/>
  <c r="Q143" i="3" s="1"/>
  <c r="L143" i="3"/>
  <c r="P142" i="3"/>
  <c r="Q142" i="3" s="1"/>
  <c r="L142" i="3"/>
  <c r="P141" i="3"/>
  <c r="Q141" i="3" s="1"/>
  <c r="L141" i="3"/>
  <c r="P140" i="3"/>
  <c r="Q140" i="3" s="1"/>
  <c r="L140" i="3"/>
  <c r="P139" i="3"/>
  <c r="Q139" i="3" s="1"/>
  <c r="L139" i="3"/>
  <c r="P138" i="3"/>
  <c r="Q138" i="3" s="1"/>
  <c r="L138" i="3"/>
  <c r="P137" i="3"/>
  <c r="Q137" i="3" s="1"/>
  <c r="L137" i="3"/>
  <c r="P136" i="3"/>
  <c r="Q136" i="3" s="1"/>
  <c r="L136" i="3"/>
  <c r="P135" i="3"/>
  <c r="Q135" i="3" s="1"/>
  <c r="L135" i="3"/>
  <c r="P134" i="3"/>
  <c r="Q134" i="3" s="1"/>
  <c r="L134" i="3"/>
  <c r="P133" i="3"/>
  <c r="Q133" i="3" s="1"/>
  <c r="L133" i="3"/>
  <c r="P132" i="3"/>
  <c r="Q132" i="3" s="1"/>
  <c r="L132" i="3"/>
  <c r="P131" i="3"/>
  <c r="Q131" i="3" s="1"/>
  <c r="L131" i="3"/>
  <c r="P130" i="3"/>
  <c r="Q130" i="3" s="1"/>
  <c r="L130" i="3"/>
  <c r="P129" i="3"/>
  <c r="Q129" i="3" s="1"/>
  <c r="L129" i="3"/>
  <c r="P128" i="3"/>
  <c r="Q128" i="3" s="1"/>
  <c r="L128" i="3"/>
  <c r="P127" i="3"/>
  <c r="Q127" i="3" s="1"/>
  <c r="L127" i="3"/>
  <c r="P126" i="3"/>
  <c r="Q126" i="3" s="1"/>
  <c r="L126" i="3"/>
  <c r="P125" i="3"/>
  <c r="Q125" i="3" s="1"/>
  <c r="L125" i="3"/>
  <c r="P124" i="3"/>
  <c r="Q124" i="3" s="1"/>
  <c r="L124" i="3"/>
  <c r="P123" i="3"/>
  <c r="Q123" i="3" s="1"/>
  <c r="L123" i="3"/>
  <c r="P122" i="3"/>
  <c r="Q122" i="3" s="1"/>
  <c r="L122" i="3"/>
  <c r="P121" i="3"/>
  <c r="Q121" i="3" s="1"/>
  <c r="L121" i="3"/>
  <c r="P120" i="3"/>
  <c r="Q120" i="3" s="1"/>
  <c r="L120" i="3"/>
  <c r="P119" i="3"/>
  <c r="Q119" i="3" s="1"/>
  <c r="L119" i="3"/>
  <c r="P118" i="3"/>
  <c r="Q118" i="3" s="1"/>
  <c r="L118" i="3"/>
  <c r="P117" i="3"/>
  <c r="Q117" i="3" s="1"/>
  <c r="L117" i="3"/>
  <c r="P116" i="3"/>
  <c r="Q116" i="3" s="1"/>
  <c r="L116" i="3"/>
  <c r="P115" i="3"/>
  <c r="Q115" i="3" s="1"/>
  <c r="L115" i="3"/>
  <c r="P114" i="3"/>
  <c r="Q114" i="3" s="1"/>
  <c r="L114" i="3"/>
  <c r="P113" i="3"/>
  <c r="Q113" i="3" s="1"/>
  <c r="L113" i="3"/>
  <c r="P112" i="3"/>
  <c r="Q112" i="3" s="1"/>
  <c r="L112" i="3"/>
  <c r="P111" i="3"/>
  <c r="Q111" i="3" s="1"/>
  <c r="L111" i="3"/>
  <c r="P110" i="3"/>
  <c r="Q110" i="3" s="1"/>
  <c r="L110" i="3"/>
  <c r="P109" i="3"/>
  <c r="Q109" i="3" s="1"/>
  <c r="L109" i="3"/>
  <c r="P108" i="3"/>
  <c r="Q108" i="3" s="1"/>
  <c r="L108" i="3"/>
  <c r="P107" i="3"/>
  <c r="Q107" i="3" s="1"/>
  <c r="L107" i="3"/>
  <c r="P106" i="3"/>
  <c r="Q106" i="3" s="1"/>
  <c r="L106" i="3"/>
  <c r="P105" i="3"/>
  <c r="Q105" i="3" s="1"/>
  <c r="L105" i="3"/>
  <c r="P104" i="3"/>
  <c r="Q104" i="3" s="1"/>
  <c r="L104" i="3"/>
  <c r="P103" i="3"/>
  <c r="Q103" i="3" s="1"/>
  <c r="L103" i="3"/>
  <c r="P102" i="3"/>
  <c r="Q102" i="3" s="1"/>
  <c r="L102" i="3"/>
  <c r="P101" i="3"/>
  <c r="Q101" i="3" s="1"/>
  <c r="L101" i="3"/>
  <c r="P100" i="3"/>
  <c r="Q100" i="3" s="1"/>
  <c r="L100" i="3"/>
  <c r="P99" i="3"/>
  <c r="Q99" i="3" s="1"/>
  <c r="L99" i="3"/>
  <c r="P98" i="3"/>
  <c r="Q98" i="3" s="1"/>
  <c r="L98" i="3"/>
  <c r="P97" i="3"/>
  <c r="Q97" i="3" s="1"/>
  <c r="L97" i="3"/>
  <c r="P96" i="3"/>
  <c r="Q96" i="3" s="1"/>
  <c r="L96" i="3"/>
  <c r="P95" i="3"/>
  <c r="Q95" i="3" s="1"/>
  <c r="L95" i="3"/>
  <c r="P94" i="3"/>
  <c r="Q94" i="3" s="1"/>
  <c r="L94" i="3"/>
  <c r="P93" i="3"/>
  <c r="Q93" i="3" s="1"/>
  <c r="L93" i="3"/>
  <c r="P92" i="3"/>
  <c r="Q92" i="3" s="1"/>
  <c r="L92" i="3"/>
  <c r="P91" i="3"/>
  <c r="Q91" i="3" s="1"/>
  <c r="L91" i="3"/>
  <c r="P90" i="3"/>
  <c r="Q90" i="3" s="1"/>
  <c r="L90" i="3"/>
  <c r="P89" i="3"/>
  <c r="Q89" i="3" s="1"/>
  <c r="L89" i="3"/>
  <c r="P88" i="3"/>
  <c r="Q88" i="3" s="1"/>
  <c r="L88" i="3"/>
  <c r="P87" i="3"/>
  <c r="Q87" i="3" s="1"/>
  <c r="L87" i="3"/>
  <c r="P86" i="3"/>
  <c r="Q86" i="3" s="1"/>
  <c r="L86" i="3"/>
  <c r="P85" i="3"/>
  <c r="Q85" i="3" s="1"/>
  <c r="L85" i="3"/>
  <c r="P84" i="3"/>
  <c r="Q84" i="3" s="1"/>
  <c r="L84" i="3"/>
  <c r="P83" i="3"/>
  <c r="Q83" i="3" s="1"/>
  <c r="L83" i="3"/>
  <c r="P82" i="3"/>
  <c r="Q82" i="3" s="1"/>
  <c r="L82" i="3"/>
  <c r="P81" i="3"/>
  <c r="Q81" i="3" s="1"/>
  <c r="L81" i="3"/>
  <c r="P80" i="3"/>
  <c r="Q80" i="3" s="1"/>
  <c r="L80" i="3"/>
  <c r="P79" i="3"/>
  <c r="Q79" i="3" s="1"/>
  <c r="L79" i="3"/>
  <c r="P78" i="3"/>
  <c r="Q78" i="3" s="1"/>
  <c r="L78" i="3"/>
  <c r="P77" i="3"/>
  <c r="Q77" i="3" s="1"/>
  <c r="L77" i="3"/>
  <c r="P76" i="3"/>
  <c r="Q76" i="3" s="1"/>
  <c r="L76" i="3"/>
  <c r="P75" i="3"/>
  <c r="Q75" i="3" s="1"/>
  <c r="L75" i="3"/>
  <c r="P74" i="3"/>
  <c r="Q74" i="3" s="1"/>
  <c r="L74" i="3"/>
  <c r="P73" i="3"/>
  <c r="Q73" i="3" s="1"/>
  <c r="L73" i="3"/>
  <c r="P72" i="3"/>
  <c r="Q72" i="3" s="1"/>
  <c r="L72" i="3"/>
  <c r="P71" i="3"/>
  <c r="Q71" i="3" s="1"/>
  <c r="L71" i="3"/>
  <c r="P70" i="3"/>
  <c r="Q70" i="3" s="1"/>
  <c r="L70" i="3"/>
  <c r="P69" i="3"/>
  <c r="Q69" i="3" s="1"/>
  <c r="L69" i="3"/>
  <c r="P68" i="3"/>
  <c r="Q68" i="3" s="1"/>
  <c r="L68" i="3"/>
  <c r="P67" i="3"/>
  <c r="Q67" i="3" s="1"/>
  <c r="L67" i="3"/>
  <c r="P66" i="3"/>
  <c r="Q66" i="3" s="1"/>
  <c r="L66" i="3"/>
  <c r="P65" i="3"/>
  <c r="Q65" i="3" s="1"/>
  <c r="L65" i="3"/>
  <c r="P64" i="3"/>
  <c r="Q64" i="3" s="1"/>
  <c r="L64" i="3"/>
  <c r="P63" i="3"/>
  <c r="Q63" i="3" s="1"/>
  <c r="L63" i="3"/>
  <c r="P62" i="3"/>
  <c r="Q62" i="3" s="1"/>
  <c r="L62" i="3"/>
  <c r="P61" i="3"/>
  <c r="Q61" i="3" s="1"/>
  <c r="L61" i="3"/>
  <c r="P60" i="3"/>
  <c r="Q60" i="3" s="1"/>
  <c r="L60" i="3"/>
  <c r="P59" i="3"/>
  <c r="Q59" i="3" s="1"/>
  <c r="L59" i="3"/>
  <c r="P58" i="3"/>
  <c r="Q58" i="3" s="1"/>
  <c r="L58" i="3"/>
  <c r="P57" i="3"/>
  <c r="Q57" i="3" s="1"/>
  <c r="L57" i="3"/>
  <c r="P56" i="3"/>
  <c r="Q56" i="3" s="1"/>
  <c r="L56" i="3"/>
  <c r="P55" i="3"/>
  <c r="Q55" i="3" s="1"/>
  <c r="L55" i="3"/>
  <c r="P54" i="3"/>
  <c r="Q54" i="3" s="1"/>
  <c r="L54" i="3"/>
  <c r="P53" i="3"/>
  <c r="Q53" i="3" s="1"/>
  <c r="L53" i="3"/>
  <c r="P52" i="3"/>
  <c r="Q52" i="3" s="1"/>
  <c r="L52" i="3"/>
  <c r="P51" i="3"/>
  <c r="Q51" i="3" s="1"/>
  <c r="L51" i="3"/>
  <c r="P50" i="3"/>
  <c r="Q50" i="3" s="1"/>
  <c r="L50" i="3"/>
  <c r="P49" i="3"/>
  <c r="Q49" i="3" s="1"/>
  <c r="L49" i="3"/>
  <c r="P48" i="3"/>
  <c r="Q48" i="3" s="1"/>
  <c r="L48" i="3"/>
  <c r="P47" i="3"/>
  <c r="Q47" i="3" s="1"/>
  <c r="L47" i="3"/>
  <c r="P46" i="3"/>
  <c r="Q46" i="3" s="1"/>
  <c r="L46" i="3"/>
  <c r="Q45" i="3"/>
  <c r="P45" i="3"/>
  <c r="L45" i="3"/>
  <c r="P44" i="3"/>
  <c r="Q44" i="3" s="1"/>
  <c r="L44" i="3"/>
  <c r="P43" i="3"/>
  <c r="Q43" i="3" s="1"/>
  <c r="L43" i="3"/>
  <c r="P42" i="3"/>
  <c r="Q42" i="3" s="1"/>
  <c r="L42" i="3"/>
  <c r="P41" i="3"/>
  <c r="Q41" i="3" s="1"/>
  <c r="L41" i="3"/>
  <c r="P40" i="3"/>
  <c r="Q40" i="3" s="1"/>
  <c r="L40" i="3"/>
  <c r="P39" i="3"/>
  <c r="Q39" i="3" s="1"/>
  <c r="L39" i="3"/>
  <c r="P38" i="3"/>
  <c r="Q38" i="3" s="1"/>
  <c r="L38" i="3"/>
  <c r="P37" i="3"/>
  <c r="Q37" i="3" s="1"/>
  <c r="L37" i="3"/>
  <c r="P36" i="3"/>
  <c r="Q36" i="3" s="1"/>
  <c r="L36" i="3"/>
  <c r="P35" i="3"/>
  <c r="Q35" i="3" s="1"/>
  <c r="L35" i="3"/>
  <c r="P34" i="3"/>
  <c r="Q34" i="3" s="1"/>
  <c r="L34" i="3"/>
  <c r="P33" i="3"/>
  <c r="Q33" i="3" s="1"/>
  <c r="L33" i="3"/>
  <c r="P32" i="3"/>
  <c r="Q32" i="3" s="1"/>
  <c r="L32" i="3"/>
  <c r="P31" i="3"/>
  <c r="Q31" i="3" s="1"/>
  <c r="L31" i="3"/>
  <c r="P30" i="3"/>
  <c r="Q30" i="3" s="1"/>
  <c r="L30" i="3"/>
  <c r="P29" i="3"/>
  <c r="Q29" i="3" s="1"/>
  <c r="L29" i="3"/>
  <c r="P28" i="3"/>
  <c r="Q28" i="3" s="1"/>
  <c r="L28" i="3"/>
  <c r="P27" i="3"/>
  <c r="Q27" i="3" s="1"/>
  <c r="L27" i="3"/>
  <c r="P26" i="3"/>
  <c r="Q26" i="3" s="1"/>
  <c r="L26" i="3"/>
  <c r="P25" i="3"/>
  <c r="Q25" i="3" s="1"/>
  <c r="L25" i="3"/>
  <c r="P24" i="3"/>
  <c r="Q24" i="3" s="1"/>
  <c r="L24" i="3"/>
  <c r="P23" i="3"/>
  <c r="Q23" i="3" s="1"/>
  <c r="L23" i="3"/>
  <c r="P22" i="3"/>
  <c r="Q22" i="3" s="1"/>
  <c r="L22" i="3"/>
  <c r="P21" i="3"/>
  <c r="Q21" i="3" s="1"/>
  <c r="L21" i="3"/>
  <c r="P20" i="3"/>
  <c r="Q20" i="3" s="1"/>
  <c r="L20" i="3"/>
  <c r="P19" i="3"/>
  <c r="Q19" i="3" s="1"/>
  <c r="L19" i="3"/>
  <c r="P18" i="3"/>
  <c r="Q18" i="3" s="1"/>
  <c r="L18" i="3"/>
  <c r="P17" i="3"/>
  <c r="Q17" i="3" s="1"/>
  <c r="L17" i="3"/>
  <c r="P16" i="3"/>
  <c r="Q16" i="3" s="1"/>
  <c r="L16" i="3"/>
  <c r="P15" i="3"/>
  <c r="Q15" i="3" s="1"/>
  <c r="L15" i="3"/>
  <c r="P14" i="3"/>
  <c r="Q14" i="3" s="1"/>
  <c r="L14" i="3"/>
  <c r="P13" i="3"/>
  <c r="Q13" i="3" s="1"/>
  <c r="L13" i="3"/>
  <c r="P12" i="3"/>
  <c r="Q12" i="3" s="1"/>
  <c r="L12" i="3"/>
  <c r="P11" i="3"/>
  <c r="Q11" i="3" s="1"/>
  <c r="L11" i="3"/>
  <c r="P10" i="3"/>
  <c r="Q10" i="3" s="1"/>
  <c r="L10" i="3"/>
  <c r="P9" i="3"/>
  <c r="Q9" i="3" s="1"/>
  <c r="L9" i="3"/>
  <c r="P8" i="3"/>
  <c r="Q8" i="3" s="1"/>
  <c r="L8" i="3"/>
  <c r="P7" i="3"/>
  <c r="Q7" i="3" s="1"/>
  <c r="L7" i="3"/>
  <c r="P326" i="4"/>
  <c r="Q326" i="4" s="1"/>
  <c r="L326" i="4"/>
  <c r="P325" i="4"/>
  <c r="Q325" i="4" s="1"/>
  <c r="L325" i="4"/>
  <c r="P324" i="4"/>
  <c r="Q324" i="4" s="1"/>
  <c r="L324" i="4"/>
  <c r="P323" i="4"/>
  <c r="Q323" i="4" s="1"/>
  <c r="L323" i="4"/>
  <c r="P322" i="4"/>
  <c r="Q322" i="4" s="1"/>
  <c r="L322" i="4"/>
  <c r="P321" i="4"/>
  <c r="Q321" i="4" s="1"/>
  <c r="L321" i="4"/>
  <c r="P320" i="4"/>
  <c r="Q320" i="4" s="1"/>
  <c r="L320" i="4"/>
  <c r="P319" i="4"/>
  <c r="Q319" i="4" s="1"/>
  <c r="L319" i="4"/>
  <c r="P318" i="4"/>
  <c r="Q318" i="4" s="1"/>
  <c r="L318" i="4"/>
  <c r="P317" i="4"/>
  <c r="Q317" i="4" s="1"/>
  <c r="L317" i="4"/>
  <c r="P316" i="4"/>
  <c r="Q316" i="4" s="1"/>
  <c r="L316" i="4"/>
  <c r="P315" i="4"/>
  <c r="Q315" i="4" s="1"/>
  <c r="L315" i="4"/>
  <c r="P314" i="4"/>
  <c r="Q314" i="4" s="1"/>
  <c r="L314" i="4"/>
  <c r="P313" i="4"/>
  <c r="Q313" i="4" s="1"/>
  <c r="L313" i="4"/>
  <c r="P312" i="4"/>
  <c r="Q312" i="4" s="1"/>
  <c r="L312" i="4"/>
  <c r="P311" i="4"/>
  <c r="Q311" i="4" s="1"/>
  <c r="L311" i="4"/>
  <c r="P310" i="4"/>
  <c r="Q310" i="4" s="1"/>
  <c r="L310" i="4"/>
  <c r="P309" i="4"/>
  <c r="Q309" i="4" s="1"/>
  <c r="L309" i="4"/>
  <c r="P308" i="4"/>
  <c r="Q308" i="4" s="1"/>
  <c r="L308" i="4"/>
  <c r="P307" i="4"/>
  <c r="Q307" i="4" s="1"/>
  <c r="L307" i="4"/>
  <c r="P306" i="4"/>
  <c r="Q306" i="4" s="1"/>
  <c r="L306" i="4"/>
  <c r="P305" i="4"/>
  <c r="Q305" i="4" s="1"/>
  <c r="L305" i="4"/>
  <c r="P304" i="4"/>
  <c r="Q304" i="4" s="1"/>
  <c r="L304" i="4"/>
  <c r="P303" i="4"/>
  <c r="Q303" i="4" s="1"/>
  <c r="L303" i="4"/>
  <c r="P302" i="4"/>
  <c r="Q302" i="4" s="1"/>
  <c r="L302" i="4"/>
  <c r="P301" i="4"/>
  <c r="Q301" i="4" s="1"/>
  <c r="L301" i="4"/>
  <c r="P300" i="4"/>
  <c r="Q300" i="4" s="1"/>
  <c r="L300" i="4"/>
  <c r="P299" i="4"/>
  <c r="Q299" i="4" s="1"/>
  <c r="L299" i="4"/>
  <c r="P298" i="4"/>
  <c r="Q298" i="4" s="1"/>
  <c r="L298" i="4"/>
  <c r="P297" i="4"/>
  <c r="Q297" i="4" s="1"/>
  <c r="L297" i="4"/>
  <c r="P296" i="4"/>
  <c r="Q296" i="4" s="1"/>
  <c r="L296" i="4"/>
  <c r="P295" i="4"/>
  <c r="Q295" i="4" s="1"/>
  <c r="L295" i="4"/>
  <c r="P294" i="4"/>
  <c r="Q294" i="4" s="1"/>
  <c r="L294" i="4"/>
  <c r="P293" i="4"/>
  <c r="Q293" i="4" s="1"/>
  <c r="L293" i="4"/>
  <c r="P292" i="4"/>
  <c r="Q292" i="4" s="1"/>
  <c r="L292" i="4"/>
  <c r="P291" i="4"/>
  <c r="Q291" i="4" s="1"/>
  <c r="L291" i="4"/>
  <c r="P290" i="4"/>
  <c r="Q290" i="4" s="1"/>
  <c r="L290" i="4"/>
  <c r="P289" i="4"/>
  <c r="Q289" i="4" s="1"/>
  <c r="L289" i="4"/>
  <c r="P288" i="4"/>
  <c r="Q288" i="4" s="1"/>
  <c r="L288" i="4"/>
  <c r="P287" i="4"/>
  <c r="Q287" i="4" s="1"/>
  <c r="L287" i="4"/>
  <c r="P286" i="4"/>
  <c r="Q286" i="4" s="1"/>
  <c r="L286" i="4"/>
  <c r="P285" i="4"/>
  <c r="Q285" i="4" s="1"/>
  <c r="L285" i="4"/>
  <c r="P284" i="4"/>
  <c r="Q284" i="4" s="1"/>
  <c r="L284" i="4"/>
  <c r="P283" i="4"/>
  <c r="Q283" i="4" s="1"/>
  <c r="L283" i="4"/>
  <c r="P282" i="4"/>
  <c r="Q282" i="4" s="1"/>
  <c r="L282" i="4"/>
  <c r="P281" i="4"/>
  <c r="Q281" i="4" s="1"/>
  <c r="L281" i="4"/>
  <c r="P280" i="4"/>
  <c r="Q280" i="4" s="1"/>
  <c r="L280" i="4"/>
  <c r="P279" i="4"/>
  <c r="Q279" i="4" s="1"/>
  <c r="L279" i="4"/>
  <c r="P278" i="4"/>
  <c r="Q278" i="4" s="1"/>
  <c r="L278" i="4"/>
  <c r="P277" i="4"/>
  <c r="Q277" i="4" s="1"/>
  <c r="L277" i="4"/>
  <c r="P276" i="4"/>
  <c r="Q276" i="4" s="1"/>
  <c r="L276" i="4"/>
  <c r="P275" i="4"/>
  <c r="Q275" i="4" s="1"/>
  <c r="L275" i="4"/>
  <c r="P274" i="4"/>
  <c r="Q274" i="4" s="1"/>
  <c r="L274" i="4"/>
  <c r="P273" i="4"/>
  <c r="Q273" i="4" s="1"/>
  <c r="L273" i="4"/>
  <c r="P272" i="4"/>
  <c r="Q272" i="4" s="1"/>
  <c r="L272" i="4"/>
  <c r="P271" i="4"/>
  <c r="Q271" i="4" s="1"/>
  <c r="L271" i="4"/>
  <c r="P270" i="4"/>
  <c r="Q270" i="4" s="1"/>
  <c r="L270" i="4"/>
  <c r="P269" i="4"/>
  <c r="Q269" i="4" s="1"/>
  <c r="L269" i="4"/>
  <c r="P268" i="4"/>
  <c r="Q268" i="4" s="1"/>
  <c r="L268" i="4"/>
  <c r="P267" i="4"/>
  <c r="Q267" i="4" s="1"/>
  <c r="L267" i="4"/>
  <c r="P266" i="4"/>
  <c r="Q266" i="4" s="1"/>
  <c r="L266" i="4"/>
  <c r="P265" i="4"/>
  <c r="Q265" i="4" s="1"/>
  <c r="L265" i="4"/>
  <c r="P264" i="4"/>
  <c r="Q264" i="4" s="1"/>
  <c r="L264" i="4"/>
  <c r="P263" i="4"/>
  <c r="Q263" i="4" s="1"/>
  <c r="L263" i="4"/>
  <c r="P262" i="4"/>
  <c r="Q262" i="4" s="1"/>
  <c r="L262" i="4"/>
  <c r="P261" i="4"/>
  <c r="Q261" i="4" s="1"/>
  <c r="L261" i="4"/>
  <c r="P260" i="4"/>
  <c r="Q260" i="4" s="1"/>
  <c r="L260" i="4"/>
  <c r="P259" i="4"/>
  <c r="Q259" i="4" s="1"/>
  <c r="L259" i="4"/>
  <c r="P258" i="4"/>
  <c r="Q258" i="4" s="1"/>
  <c r="L258" i="4"/>
  <c r="P257" i="4"/>
  <c r="Q257" i="4" s="1"/>
  <c r="L257" i="4"/>
  <c r="P256" i="4"/>
  <c r="Q256" i="4" s="1"/>
  <c r="L256" i="4"/>
  <c r="P255" i="4"/>
  <c r="Q255" i="4" s="1"/>
  <c r="L255" i="4"/>
  <c r="P254" i="4"/>
  <c r="Q254" i="4" s="1"/>
  <c r="L254" i="4"/>
  <c r="P253" i="4"/>
  <c r="Q253" i="4" s="1"/>
  <c r="L253" i="4"/>
  <c r="P252" i="4"/>
  <c r="Q252" i="4" s="1"/>
  <c r="L252" i="4"/>
  <c r="P251" i="4"/>
  <c r="Q251" i="4" s="1"/>
  <c r="L251" i="4"/>
  <c r="P250" i="4"/>
  <c r="Q250" i="4" s="1"/>
  <c r="L250" i="4"/>
  <c r="P249" i="4"/>
  <c r="Q249" i="4" s="1"/>
  <c r="L249" i="4"/>
  <c r="P248" i="4"/>
  <c r="Q248" i="4" s="1"/>
  <c r="L248" i="4"/>
  <c r="P247" i="4"/>
  <c r="Q247" i="4" s="1"/>
  <c r="L247" i="4"/>
  <c r="P246" i="4"/>
  <c r="Q246" i="4" s="1"/>
  <c r="L246" i="4"/>
  <c r="P245" i="4"/>
  <c r="Q245" i="4" s="1"/>
  <c r="L245" i="4"/>
  <c r="P244" i="4"/>
  <c r="Q244" i="4" s="1"/>
  <c r="L244" i="4"/>
  <c r="P243" i="4"/>
  <c r="Q243" i="4" s="1"/>
  <c r="L243" i="4"/>
  <c r="P242" i="4"/>
  <c r="Q242" i="4" s="1"/>
  <c r="L242" i="4"/>
  <c r="P241" i="4"/>
  <c r="Q241" i="4" s="1"/>
  <c r="L241" i="4"/>
  <c r="P240" i="4"/>
  <c r="Q240" i="4" s="1"/>
  <c r="L240" i="4"/>
  <c r="P239" i="4"/>
  <c r="Q239" i="4" s="1"/>
  <c r="L239" i="4"/>
  <c r="P238" i="4"/>
  <c r="Q238" i="4" s="1"/>
  <c r="L238" i="4"/>
  <c r="P237" i="4"/>
  <c r="Q237" i="4" s="1"/>
  <c r="L237" i="4"/>
  <c r="P236" i="4"/>
  <c r="Q236" i="4" s="1"/>
  <c r="L236" i="4"/>
  <c r="P235" i="4"/>
  <c r="Q235" i="4" s="1"/>
  <c r="L235" i="4"/>
  <c r="P234" i="4"/>
  <c r="Q234" i="4" s="1"/>
  <c r="L234" i="4"/>
  <c r="P233" i="4"/>
  <c r="Q233" i="4" s="1"/>
  <c r="L233" i="4"/>
  <c r="P232" i="4"/>
  <c r="Q232" i="4" s="1"/>
  <c r="L232" i="4"/>
  <c r="P231" i="4"/>
  <c r="Q231" i="4" s="1"/>
  <c r="L231" i="4"/>
  <c r="P230" i="4"/>
  <c r="Q230" i="4" s="1"/>
  <c r="L230" i="4"/>
  <c r="P229" i="4"/>
  <c r="Q229" i="4" s="1"/>
  <c r="L229" i="4"/>
  <c r="P228" i="4"/>
  <c r="Q228" i="4" s="1"/>
  <c r="L228" i="4"/>
  <c r="P227" i="4"/>
  <c r="Q227" i="4" s="1"/>
  <c r="L227" i="4"/>
  <c r="P226" i="4"/>
  <c r="Q226" i="4" s="1"/>
  <c r="L226" i="4"/>
  <c r="P225" i="4"/>
  <c r="Q225" i="4" s="1"/>
  <c r="L225" i="4"/>
  <c r="P224" i="4"/>
  <c r="Q224" i="4" s="1"/>
  <c r="L224" i="4"/>
  <c r="P223" i="4"/>
  <c r="Q223" i="4" s="1"/>
  <c r="L223" i="4"/>
  <c r="P222" i="4"/>
  <c r="Q222" i="4" s="1"/>
  <c r="L222" i="4"/>
  <c r="P221" i="4"/>
  <c r="Q221" i="4" s="1"/>
  <c r="L221" i="4"/>
  <c r="P220" i="4"/>
  <c r="Q220" i="4" s="1"/>
  <c r="L220" i="4"/>
  <c r="P219" i="4"/>
  <c r="Q219" i="4" s="1"/>
  <c r="L219" i="4"/>
  <c r="P218" i="4"/>
  <c r="Q218" i="4" s="1"/>
  <c r="L218" i="4"/>
  <c r="P217" i="4"/>
  <c r="Q217" i="4" s="1"/>
  <c r="L217" i="4"/>
  <c r="P216" i="4"/>
  <c r="Q216" i="4" s="1"/>
  <c r="L216" i="4"/>
  <c r="P215" i="4"/>
  <c r="Q215" i="4" s="1"/>
  <c r="L215" i="4"/>
  <c r="P214" i="4"/>
  <c r="Q214" i="4" s="1"/>
  <c r="L214" i="4"/>
  <c r="P213" i="4"/>
  <c r="Q213" i="4" s="1"/>
  <c r="L213" i="4"/>
  <c r="P212" i="4"/>
  <c r="Q212" i="4" s="1"/>
  <c r="L212" i="4"/>
  <c r="P211" i="4"/>
  <c r="Q211" i="4" s="1"/>
  <c r="L211" i="4"/>
  <c r="P210" i="4"/>
  <c r="Q210" i="4" s="1"/>
  <c r="L210" i="4"/>
  <c r="P209" i="4"/>
  <c r="Q209" i="4" s="1"/>
  <c r="L209" i="4"/>
  <c r="P208" i="4"/>
  <c r="Q208" i="4" s="1"/>
  <c r="L208" i="4"/>
  <c r="Q207" i="4"/>
  <c r="P207" i="4"/>
  <c r="L207" i="4"/>
  <c r="P206" i="4"/>
  <c r="Q206" i="4" s="1"/>
  <c r="L206" i="4"/>
  <c r="P205" i="4"/>
  <c r="Q205" i="4" s="1"/>
  <c r="L205" i="4"/>
  <c r="P204" i="4"/>
  <c r="Q204" i="4" s="1"/>
  <c r="L204" i="4"/>
  <c r="P203" i="4"/>
  <c r="Q203" i="4" s="1"/>
  <c r="L203" i="4"/>
  <c r="P202" i="4"/>
  <c r="Q202" i="4" s="1"/>
  <c r="L202" i="4"/>
  <c r="P201" i="4"/>
  <c r="Q201" i="4" s="1"/>
  <c r="L201" i="4"/>
  <c r="P200" i="4"/>
  <c r="Q200" i="4" s="1"/>
  <c r="L200" i="4"/>
  <c r="P199" i="4"/>
  <c r="Q199" i="4" s="1"/>
  <c r="L199" i="4"/>
  <c r="P198" i="4"/>
  <c r="Q198" i="4" s="1"/>
  <c r="L198" i="4"/>
  <c r="P197" i="4"/>
  <c r="Q197" i="4" s="1"/>
  <c r="L197" i="4"/>
  <c r="P196" i="4"/>
  <c r="Q196" i="4" s="1"/>
  <c r="L196" i="4"/>
  <c r="P195" i="4"/>
  <c r="Q195" i="4" s="1"/>
  <c r="L195" i="4"/>
  <c r="P194" i="4"/>
  <c r="Q194" i="4" s="1"/>
  <c r="L194" i="4"/>
  <c r="P193" i="4"/>
  <c r="Q193" i="4" s="1"/>
  <c r="L193" i="4"/>
  <c r="P192" i="4"/>
  <c r="Q192" i="4" s="1"/>
  <c r="L192" i="4"/>
  <c r="P191" i="4"/>
  <c r="Q191" i="4" s="1"/>
  <c r="L191" i="4"/>
  <c r="P190" i="4"/>
  <c r="Q190" i="4" s="1"/>
  <c r="L190" i="4"/>
  <c r="P189" i="4"/>
  <c r="Q189" i="4" s="1"/>
  <c r="L189" i="4"/>
  <c r="P188" i="4"/>
  <c r="Q188" i="4" s="1"/>
  <c r="L188" i="4"/>
  <c r="P187" i="4"/>
  <c r="Q187" i="4" s="1"/>
  <c r="L187" i="4"/>
  <c r="P186" i="4"/>
  <c r="Q186" i="4" s="1"/>
  <c r="L186" i="4"/>
  <c r="P185" i="4"/>
  <c r="Q185" i="4" s="1"/>
  <c r="L185" i="4"/>
  <c r="P184" i="4"/>
  <c r="Q184" i="4" s="1"/>
  <c r="L184" i="4"/>
  <c r="P183" i="4"/>
  <c r="Q183" i="4" s="1"/>
  <c r="L183" i="4"/>
  <c r="P182" i="4"/>
  <c r="Q182" i="4" s="1"/>
  <c r="L182" i="4"/>
  <c r="P181" i="4"/>
  <c r="Q181" i="4" s="1"/>
  <c r="L181" i="4"/>
  <c r="P180" i="4"/>
  <c r="Q180" i="4" s="1"/>
  <c r="L180" i="4"/>
  <c r="P179" i="4"/>
  <c r="Q179" i="4" s="1"/>
  <c r="L179" i="4"/>
  <c r="P178" i="4"/>
  <c r="Q178" i="4" s="1"/>
  <c r="L178" i="4"/>
  <c r="P177" i="4"/>
  <c r="Q177" i="4" s="1"/>
  <c r="L177" i="4"/>
  <c r="P176" i="4"/>
  <c r="Q176" i="4" s="1"/>
  <c r="L176" i="4"/>
  <c r="P175" i="4"/>
  <c r="Q175" i="4" s="1"/>
  <c r="L175" i="4"/>
  <c r="P174" i="4"/>
  <c r="Q174" i="4" s="1"/>
  <c r="L174" i="4"/>
  <c r="P173" i="4"/>
  <c r="Q173" i="4" s="1"/>
  <c r="L173" i="4"/>
  <c r="P172" i="4"/>
  <c r="Q172" i="4" s="1"/>
  <c r="L172" i="4"/>
  <c r="P171" i="4"/>
  <c r="Q171" i="4" s="1"/>
  <c r="L171" i="4"/>
  <c r="P170" i="4"/>
  <c r="Q170" i="4" s="1"/>
  <c r="L170" i="4"/>
  <c r="P169" i="4"/>
  <c r="Q169" i="4" s="1"/>
  <c r="L169" i="4"/>
  <c r="P168" i="4"/>
  <c r="Q168" i="4" s="1"/>
  <c r="L168" i="4"/>
  <c r="P167" i="4"/>
  <c r="Q167" i="4" s="1"/>
  <c r="L167" i="4"/>
  <c r="P166" i="4"/>
  <c r="Q166" i="4" s="1"/>
  <c r="L166" i="4"/>
  <c r="P165" i="4"/>
  <c r="Q165" i="4" s="1"/>
  <c r="L165" i="4"/>
  <c r="P164" i="4"/>
  <c r="Q164" i="4" s="1"/>
  <c r="L164" i="4"/>
  <c r="P163" i="4"/>
  <c r="Q163" i="4" s="1"/>
  <c r="L163" i="4"/>
  <c r="P162" i="4"/>
  <c r="Q162" i="4" s="1"/>
  <c r="L162" i="4"/>
  <c r="P161" i="4"/>
  <c r="Q161" i="4" s="1"/>
  <c r="L161" i="4"/>
  <c r="P160" i="4"/>
  <c r="Q160" i="4" s="1"/>
  <c r="L160" i="4"/>
  <c r="P159" i="4"/>
  <c r="Q159" i="4" s="1"/>
  <c r="L159" i="4"/>
  <c r="P158" i="4"/>
  <c r="Q158" i="4" s="1"/>
  <c r="L158" i="4"/>
  <c r="P157" i="4"/>
  <c r="Q157" i="4" s="1"/>
  <c r="L157" i="4"/>
  <c r="P156" i="4"/>
  <c r="Q156" i="4" s="1"/>
  <c r="L156" i="4"/>
  <c r="P155" i="4"/>
  <c r="Q155" i="4" s="1"/>
  <c r="L155" i="4"/>
  <c r="P154" i="4"/>
  <c r="Q154" i="4" s="1"/>
  <c r="L154" i="4"/>
  <c r="P153" i="4"/>
  <c r="Q153" i="4" s="1"/>
  <c r="L153" i="4"/>
  <c r="P152" i="4"/>
  <c r="Q152" i="4" s="1"/>
  <c r="L152" i="4"/>
  <c r="P151" i="4"/>
  <c r="Q151" i="4" s="1"/>
  <c r="L151" i="4"/>
  <c r="P150" i="4"/>
  <c r="Q150" i="4" s="1"/>
  <c r="L150" i="4"/>
  <c r="P149" i="4"/>
  <c r="Q149" i="4" s="1"/>
  <c r="L149" i="4"/>
  <c r="P148" i="4"/>
  <c r="Q148" i="4" s="1"/>
  <c r="L148" i="4"/>
  <c r="Q147" i="4"/>
  <c r="P147" i="4"/>
  <c r="L147" i="4"/>
  <c r="P146" i="4"/>
  <c r="Q146" i="4" s="1"/>
  <c r="L146" i="4"/>
  <c r="P145" i="4"/>
  <c r="Q145" i="4" s="1"/>
  <c r="L145" i="4"/>
  <c r="P144" i="4"/>
  <c r="Q144" i="4" s="1"/>
  <c r="L144" i="4"/>
  <c r="P143" i="4"/>
  <c r="Q143" i="4" s="1"/>
  <c r="L143" i="4"/>
  <c r="P142" i="4"/>
  <c r="Q142" i="4" s="1"/>
  <c r="L142" i="4"/>
  <c r="P141" i="4"/>
  <c r="Q141" i="4" s="1"/>
  <c r="L141" i="4"/>
  <c r="P140" i="4"/>
  <c r="Q140" i="4" s="1"/>
  <c r="L140" i="4"/>
  <c r="P139" i="4"/>
  <c r="Q139" i="4" s="1"/>
  <c r="L139" i="4"/>
  <c r="P138" i="4"/>
  <c r="Q138" i="4" s="1"/>
  <c r="L138" i="4"/>
  <c r="P137" i="4"/>
  <c r="Q137" i="4" s="1"/>
  <c r="L137" i="4"/>
  <c r="P136" i="4"/>
  <c r="Q136" i="4" s="1"/>
  <c r="L136" i="4"/>
  <c r="P135" i="4"/>
  <c r="Q135" i="4" s="1"/>
  <c r="L135" i="4"/>
  <c r="P134" i="4"/>
  <c r="Q134" i="4" s="1"/>
  <c r="L134" i="4"/>
  <c r="P133" i="4"/>
  <c r="Q133" i="4" s="1"/>
  <c r="L133" i="4"/>
  <c r="P132" i="4"/>
  <c r="Q132" i="4" s="1"/>
  <c r="L132" i="4"/>
  <c r="P131" i="4"/>
  <c r="Q131" i="4" s="1"/>
  <c r="L131" i="4"/>
  <c r="P130" i="4"/>
  <c r="Q130" i="4" s="1"/>
  <c r="L130" i="4"/>
  <c r="P129" i="4"/>
  <c r="Q129" i="4" s="1"/>
  <c r="L129" i="4"/>
  <c r="P128" i="4"/>
  <c r="Q128" i="4" s="1"/>
  <c r="L128" i="4"/>
  <c r="P127" i="4"/>
  <c r="Q127" i="4" s="1"/>
  <c r="L127" i="4"/>
  <c r="P126" i="4"/>
  <c r="Q126" i="4" s="1"/>
  <c r="L126" i="4"/>
  <c r="P125" i="4"/>
  <c r="Q125" i="4" s="1"/>
  <c r="L125" i="4"/>
  <c r="P124" i="4"/>
  <c r="Q124" i="4" s="1"/>
  <c r="L124" i="4"/>
  <c r="P123" i="4"/>
  <c r="Q123" i="4" s="1"/>
  <c r="L123" i="4"/>
  <c r="P122" i="4"/>
  <c r="Q122" i="4" s="1"/>
  <c r="L122" i="4"/>
  <c r="P121" i="4"/>
  <c r="Q121" i="4" s="1"/>
  <c r="L121" i="4"/>
  <c r="P120" i="4"/>
  <c r="Q120" i="4" s="1"/>
  <c r="L120" i="4"/>
  <c r="P119" i="4"/>
  <c r="Q119" i="4" s="1"/>
  <c r="L119" i="4"/>
  <c r="P118" i="4"/>
  <c r="Q118" i="4" s="1"/>
  <c r="L118" i="4"/>
  <c r="P117" i="4"/>
  <c r="Q117" i="4" s="1"/>
  <c r="L117" i="4"/>
  <c r="P116" i="4"/>
  <c r="Q116" i="4" s="1"/>
  <c r="L116" i="4"/>
  <c r="P115" i="4"/>
  <c r="Q115" i="4" s="1"/>
  <c r="L115" i="4"/>
  <c r="P114" i="4"/>
  <c r="Q114" i="4" s="1"/>
  <c r="L114" i="4"/>
  <c r="P113" i="4"/>
  <c r="Q113" i="4" s="1"/>
  <c r="L113" i="4"/>
  <c r="P112" i="4"/>
  <c r="Q112" i="4" s="1"/>
  <c r="L112" i="4"/>
  <c r="P111" i="4"/>
  <c r="Q111" i="4" s="1"/>
  <c r="L111" i="4"/>
  <c r="P110" i="4"/>
  <c r="Q110" i="4" s="1"/>
  <c r="L110" i="4"/>
  <c r="P109" i="4"/>
  <c r="Q109" i="4" s="1"/>
  <c r="L109" i="4"/>
  <c r="P108" i="4"/>
  <c r="Q108" i="4" s="1"/>
  <c r="L108" i="4"/>
  <c r="P107" i="4"/>
  <c r="Q107" i="4" s="1"/>
  <c r="L107" i="4"/>
  <c r="P106" i="4"/>
  <c r="Q106" i="4" s="1"/>
  <c r="L106" i="4"/>
  <c r="P105" i="4"/>
  <c r="Q105" i="4" s="1"/>
  <c r="L105" i="4"/>
  <c r="P104" i="4"/>
  <c r="Q104" i="4" s="1"/>
  <c r="L104" i="4"/>
  <c r="P103" i="4"/>
  <c r="Q103" i="4" s="1"/>
  <c r="L103" i="4"/>
  <c r="P102" i="4"/>
  <c r="Q102" i="4" s="1"/>
  <c r="L102" i="4"/>
  <c r="P101" i="4"/>
  <c r="Q101" i="4" s="1"/>
  <c r="L101" i="4"/>
  <c r="P100" i="4"/>
  <c r="Q100" i="4" s="1"/>
  <c r="L100" i="4"/>
  <c r="P99" i="4"/>
  <c r="Q99" i="4" s="1"/>
  <c r="L99" i="4"/>
  <c r="P98" i="4"/>
  <c r="Q98" i="4" s="1"/>
  <c r="L98" i="4"/>
  <c r="P97" i="4"/>
  <c r="Q97" i="4" s="1"/>
  <c r="L97" i="4"/>
  <c r="P96" i="4"/>
  <c r="Q96" i="4" s="1"/>
  <c r="L96" i="4"/>
  <c r="P95" i="4"/>
  <c r="Q95" i="4" s="1"/>
  <c r="L95" i="4"/>
  <c r="P94" i="4"/>
  <c r="Q94" i="4" s="1"/>
  <c r="L94" i="4"/>
  <c r="P93" i="4"/>
  <c r="Q93" i="4" s="1"/>
  <c r="L93" i="4"/>
  <c r="P92" i="4"/>
  <c r="Q92" i="4" s="1"/>
  <c r="L92" i="4"/>
  <c r="P91" i="4"/>
  <c r="Q91" i="4" s="1"/>
  <c r="L91" i="4"/>
  <c r="P90" i="4"/>
  <c r="Q90" i="4" s="1"/>
  <c r="L90" i="4"/>
  <c r="P89" i="4"/>
  <c r="Q89" i="4" s="1"/>
  <c r="L89" i="4"/>
  <c r="P88" i="4"/>
  <c r="Q88" i="4" s="1"/>
  <c r="L88" i="4"/>
  <c r="Q87" i="4"/>
  <c r="P87" i="4"/>
  <c r="L87" i="4"/>
  <c r="P86" i="4"/>
  <c r="Q86" i="4" s="1"/>
  <c r="L86" i="4"/>
  <c r="P85" i="4"/>
  <c r="Q85" i="4" s="1"/>
  <c r="L85" i="4"/>
  <c r="P84" i="4"/>
  <c r="Q84" i="4" s="1"/>
  <c r="L84" i="4"/>
  <c r="P83" i="4"/>
  <c r="Q83" i="4" s="1"/>
  <c r="L83" i="4"/>
  <c r="P82" i="4"/>
  <c r="Q82" i="4" s="1"/>
  <c r="L82" i="4"/>
  <c r="P81" i="4"/>
  <c r="Q81" i="4" s="1"/>
  <c r="L81" i="4"/>
  <c r="P80" i="4"/>
  <c r="Q80" i="4" s="1"/>
  <c r="L80" i="4"/>
  <c r="P79" i="4"/>
  <c r="Q79" i="4" s="1"/>
  <c r="L79" i="4"/>
  <c r="P78" i="4"/>
  <c r="Q78" i="4" s="1"/>
  <c r="L78" i="4"/>
  <c r="P77" i="4"/>
  <c r="Q77" i="4" s="1"/>
  <c r="L77" i="4"/>
  <c r="P76" i="4"/>
  <c r="Q76" i="4" s="1"/>
  <c r="L76" i="4"/>
  <c r="P75" i="4"/>
  <c r="Q75" i="4" s="1"/>
  <c r="L75" i="4"/>
  <c r="P74" i="4"/>
  <c r="Q74" i="4" s="1"/>
  <c r="L74" i="4"/>
  <c r="P73" i="4"/>
  <c r="Q73" i="4" s="1"/>
  <c r="L73" i="4"/>
  <c r="P72" i="4"/>
  <c r="Q72" i="4" s="1"/>
  <c r="L72" i="4"/>
  <c r="P71" i="4"/>
  <c r="Q71" i="4" s="1"/>
  <c r="L71" i="4"/>
  <c r="P70" i="4"/>
  <c r="Q70" i="4" s="1"/>
  <c r="L70" i="4"/>
  <c r="P69" i="4"/>
  <c r="Q69" i="4" s="1"/>
  <c r="L69" i="4"/>
  <c r="P68" i="4"/>
  <c r="Q68" i="4" s="1"/>
  <c r="L68" i="4"/>
  <c r="P67" i="4"/>
  <c r="Q67" i="4" s="1"/>
  <c r="L67" i="4"/>
  <c r="P66" i="4"/>
  <c r="Q66" i="4" s="1"/>
  <c r="L66" i="4"/>
  <c r="P65" i="4"/>
  <c r="Q65" i="4" s="1"/>
  <c r="L65" i="4"/>
  <c r="P64" i="4"/>
  <c r="Q64" i="4" s="1"/>
  <c r="L64" i="4"/>
  <c r="P63" i="4"/>
  <c r="Q63" i="4" s="1"/>
  <c r="L63" i="4"/>
  <c r="P62" i="4"/>
  <c r="Q62" i="4" s="1"/>
  <c r="L62" i="4"/>
  <c r="P61" i="4"/>
  <c r="Q61" i="4" s="1"/>
  <c r="L61" i="4"/>
  <c r="P60" i="4"/>
  <c r="Q60" i="4" s="1"/>
  <c r="L60" i="4"/>
  <c r="P59" i="4"/>
  <c r="Q59" i="4" s="1"/>
  <c r="L59" i="4"/>
  <c r="P58" i="4"/>
  <c r="Q58" i="4" s="1"/>
  <c r="L58" i="4"/>
  <c r="P57" i="4"/>
  <c r="Q57" i="4" s="1"/>
  <c r="L57" i="4"/>
  <c r="P56" i="4"/>
  <c r="Q56" i="4" s="1"/>
  <c r="L56" i="4"/>
  <c r="P55" i="4"/>
  <c r="Q55" i="4" s="1"/>
  <c r="L55" i="4"/>
  <c r="P54" i="4"/>
  <c r="Q54" i="4" s="1"/>
  <c r="L54" i="4"/>
  <c r="P53" i="4"/>
  <c r="Q53" i="4" s="1"/>
  <c r="L53" i="4"/>
  <c r="P52" i="4"/>
  <c r="Q52" i="4" s="1"/>
  <c r="L52" i="4"/>
  <c r="P51" i="4"/>
  <c r="Q51" i="4" s="1"/>
  <c r="L51" i="4"/>
  <c r="P50" i="4"/>
  <c r="Q50" i="4" s="1"/>
  <c r="L50" i="4"/>
  <c r="P49" i="4"/>
  <c r="Q49" i="4" s="1"/>
  <c r="L49" i="4"/>
  <c r="P48" i="4"/>
  <c r="Q48" i="4" s="1"/>
  <c r="L48" i="4"/>
  <c r="P47" i="4"/>
  <c r="Q47" i="4" s="1"/>
  <c r="L47" i="4"/>
  <c r="P46" i="4"/>
  <c r="Q46" i="4" s="1"/>
  <c r="L46" i="4"/>
  <c r="P45" i="4"/>
  <c r="Q45" i="4" s="1"/>
  <c r="L45" i="4"/>
  <c r="P44" i="4"/>
  <c r="Q44" i="4" s="1"/>
  <c r="L44" i="4"/>
  <c r="P43" i="4"/>
  <c r="Q43" i="4" s="1"/>
  <c r="L43" i="4"/>
  <c r="P42" i="4"/>
  <c r="Q42" i="4" s="1"/>
  <c r="L42" i="4"/>
  <c r="P41" i="4"/>
  <c r="Q41" i="4" s="1"/>
  <c r="L41" i="4"/>
  <c r="P40" i="4"/>
  <c r="Q40" i="4" s="1"/>
  <c r="L40" i="4"/>
  <c r="P39" i="4"/>
  <c r="Q39" i="4" s="1"/>
  <c r="L39" i="4"/>
  <c r="P38" i="4"/>
  <c r="Q38" i="4" s="1"/>
  <c r="L38" i="4"/>
  <c r="P37" i="4"/>
  <c r="Q37" i="4" s="1"/>
  <c r="L37" i="4"/>
  <c r="P36" i="4"/>
  <c r="Q36" i="4" s="1"/>
  <c r="L36" i="4"/>
  <c r="P35" i="4"/>
  <c r="Q35" i="4" s="1"/>
  <c r="L35" i="4"/>
  <c r="P34" i="4"/>
  <c r="Q34" i="4" s="1"/>
  <c r="L34" i="4"/>
  <c r="P33" i="4"/>
  <c r="Q33" i="4" s="1"/>
  <c r="L33" i="4"/>
  <c r="P32" i="4"/>
  <c r="Q32" i="4" s="1"/>
  <c r="L32" i="4"/>
  <c r="P31" i="4"/>
  <c r="Q31" i="4" s="1"/>
  <c r="L31" i="4"/>
  <c r="P30" i="4"/>
  <c r="Q30" i="4" s="1"/>
  <c r="L30" i="4"/>
  <c r="P29" i="4"/>
  <c r="Q29" i="4" s="1"/>
  <c r="L29" i="4"/>
  <c r="P28" i="4"/>
  <c r="Q28" i="4" s="1"/>
  <c r="L28" i="4"/>
  <c r="P27" i="4"/>
  <c r="Q27" i="4" s="1"/>
  <c r="L27" i="4"/>
  <c r="P26" i="4"/>
  <c r="Q26" i="4" s="1"/>
  <c r="L26" i="4"/>
  <c r="P25" i="4"/>
  <c r="Q25" i="4" s="1"/>
  <c r="L25" i="4"/>
  <c r="P24" i="4"/>
  <c r="Q24" i="4" s="1"/>
  <c r="L24" i="4"/>
  <c r="P23" i="4"/>
  <c r="Q23" i="4" s="1"/>
  <c r="L23" i="4"/>
  <c r="P22" i="4"/>
  <c r="Q22" i="4" s="1"/>
  <c r="L22" i="4"/>
  <c r="P21" i="4"/>
  <c r="Q21" i="4" s="1"/>
  <c r="L21" i="4"/>
  <c r="P20" i="4"/>
  <c r="Q20" i="4" s="1"/>
  <c r="L20" i="4"/>
  <c r="P19" i="4"/>
  <c r="Q19" i="4" s="1"/>
  <c r="L19" i="4"/>
  <c r="P18" i="4"/>
  <c r="Q18" i="4" s="1"/>
  <c r="L18" i="4"/>
  <c r="P17" i="4"/>
  <c r="Q17" i="4" s="1"/>
  <c r="L17" i="4"/>
  <c r="P16" i="4"/>
  <c r="Q16" i="4" s="1"/>
  <c r="L16" i="4"/>
  <c r="P15" i="4"/>
  <c r="Q15" i="4" s="1"/>
  <c r="L15" i="4"/>
  <c r="P14" i="4"/>
  <c r="Q14" i="4" s="1"/>
  <c r="L14" i="4"/>
  <c r="P13" i="4"/>
  <c r="Q13" i="4" s="1"/>
  <c r="L13" i="4"/>
  <c r="P12" i="4"/>
  <c r="Q12" i="4" s="1"/>
  <c r="L12" i="4"/>
  <c r="P11" i="4"/>
  <c r="Q11" i="4" s="1"/>
  <c r="L11" i="4"/>
  <c r="P10" i="4"/>
  <c r="Q10" i="4" s="1"/>
  <c r="L10" i="4"/>
  <c r="P9" i="4"/>
  <c r="Q9" i="4" s="1"/>
  <c r="L9" i="4"/>
  <c r="P8" i="4"/>
  <c r="Q8" i="4" s="1"/>
  <c r="L8" i="4"/>
  <c r="P7" i="4"/>
  <c r="Q7" i="4" s="1"/>
  <c r="P326" i="5"/>
  <c r="Q326" i="5" s="1"/>
  <c r="L326" i="5"/>
  <c r="P325" i="5"/>
  <c r="Q325" i="5" s="1"/>
  <c r="L325" i="5"/>
  <c r="P324" i="5"/>
  <c r="Q324" i="5" s="1"/>
  <c r="L324" i="5"/>
  <c r="P323" i="5"/>
  <c r="Q323" i="5" s="1"/>
  <c r="L323" i="5"/>
  <c r="P322" i="5"/>
  <c r="Q322" i="5" s="1"/>
  <c r="L322" i="5"/>
  <c r="P321" i="5"/>
  <c r="Q321" i="5" s="1"/>
  <c r="L321" i="5"/>
  <c r="P320" i="5"/>
  <c r="Q320" i="5" s="1"/>
  <c r="L320" i="5"/>
  <c r="P319" i="5"/>
  <c r="Q319" i="5" s="1"/>
  <c r="L319" i="5"/>
  <c r="P318" i="5"/>
  <c r="Q318" i="5" s="1"/>
  <c r="L318" i="5"/>
  <c r="P317" i="5"/>
  <c r="Q317" i="5" s="1"/>
  <c r="L317" i="5"/>
  <c r="P316" i="5"/>
  <c r="Q316" i="5" s="1"/>
  <c r="L316" i="5"/>
  <c r="P315" i="5"/>
  <c r="Q315" i="5" s="1"/>
  <c r="L315" i="5"/>
  <c r="P314" i="5"/>
  <c r="Q314" i="5" s="1"/>
  <c r="L314" i="5"/>
  <c r="P313" i="5"/>
  <c r="Q313" i="5" s="1"/>
  <c r="L313" i="5"/>
  <c r="P312" i="5"/>
  <c r="Q312" i="5" s="1"/>
  <c r="L312" i="5"/>
  <c r="P311" i="5"/>
  <c r="Q311" i="5" s="1"/>
  <c r="L311" i="5"/>
  <c r="P310" i="5"/>
  <c r="Q310" i="5" s="1"/>
  <c r="L310" i="5"/>
  <c r="P309" i="5"/>
  <c r="Q309" i="5" s="1"/>
  <c r="L309" i="5"/>
  <c r="P308" i="5"/>
  <c r="Q308" i="5" s="1"/>
  <c r="L308" i="5"/>
  <c r="P307" i="5"/>
  <c r="Q307" i="5" s="1"/>
  <c r="L307" i="5"/>
  <c r="P306" i="5"/>
  <c r="Q306" i="5" s="1"/>
  <c r="L306" i="5"/>
  <c r="P305" i="5"/>
  <c r="Q305" i="5" s="1"/>
  <c r="L305" i="5"/>
  <c r="P304" i="5"/>
  <c r="Q304" i="5" s="1"/>
  <c r="L304" i="5"/>
  <c r="P303" i="5"/>
  <c r="Q303" i="5" s="1"/>
  <c r="L303" i="5"/>
  <c r="P302" i="5"/>
  <c r="Q302" i="5" s="1"/>
  <c r="L302" i="5"/>
  <c r="P301" i="5"/>
  <c r="Q301" i="5" s="1"/>
  <c r="L301" i="5"/>
  <c r="P300" i="5"/>
  <c r="Q300" i="5" s="1"/>
  <c r="L300" i="5"/>
  <c r="P299" i="5"/>
  <c r="Q299" i="5" s="1"/>
  <c r="L299" i="5"/>
  <c r="P298" i="5"/>
  <c r="Q298" i="5" s="1"/>
  <c r="L298" i="5"/>
  <c r="P297" i="5"/>
  <c r="Q297" i="5" s="1"/>
  <c r="L297" i="5"/>
  <c r="P296" i="5"/>
  <c r="Q296" i="5" s="1"/>
  <c r="L296" i="5"/>
  <c r="P295" i="5"/>
  <c r="Q295" i="5" s="1"/>
  <c r="L295" i="5"/>
  <c r="P294" i="5"/>
  <c r="Q294" i="5" s="1"/>
  <c r="L294" i="5"/>
  <c r="P293" i="5"/>
  <c r="Q293" i="5" s="1"/>
  <c r="L293" i="5"/>
  <c r="P292" i="5"/>
  <c r="Q292" i="5" s="1"/>
  <c r="L292" i="5"/>
  <c r="P291" i="5"/>
  <c r="Q291" i="5" s="1"/>
  <c r="L291" i="5"/>
  <c r="P290" i="5"/>
  <c r="Q290" i="5" s="1"/>
  <c r="L290" i="5"/>
  <c r="P289" i="5"/>
  <c r="Q289" i="5" s="1"/>
  <c r="L289" i="5"/>
  <c r="P288" i="5"/>
  <c r="Q288" i="5" s="1"/>
  <c r="L288" i="5"/>
  <c r="P287" i="5"/>
  <c r="Q287" i="5" s="1"/>
  <c r="L287" i="5"/>
  <c r="P286" i="5"/>
  <c r="Q286" i="5" s="1"/>
  <c r="L286" i="5"/>
  <c r="P285" i="5"/>
  <c r="Q285" i="5" s="1"/>
  <c r="L285" i="5"/>
  <c r="P284" i="5"/>
  <c r="Q284" i="5" s="1"/>
  <c r="L284" i="5"/>
  <c r="P283" i="5"/>
  <c r="Q283" i="5" s="1"/>
  <c r="L283" i="5"/>
  <c r="P282" i="5"/>
  <c r="Q282" i="5" s="1"/>
  <c r="L282" i="5"/>
  <c r="P281" i="5"/>
  <c r="Q281" i="5" s="1"/>
  <c r="L281" i="5"/>
  <c r="P280" i="5"/>
  <c r="Q280" i="5" s="1"/>
  <c r="L280" i="5"/>
  <c r="P279" i="5"/>
  <c r="Q279" i="5" s="1"/>
  <c r="L279" i="5"/>
  <c r="P278" i="5"/>
  <c r="Q278" i="5" s="1"/>
  <c r="L278" i="5"/>
  <c r="P277" i="5"/>
  <c r="Q277" i="5" s="1"/>
  <c r="L277" i="5"/>
  <c r="P276" i="5"/>
  <c r="Q276" i="5" s="1"/>
  <c r="L276" i="5"/>
  <c r="P275" i="5"/>
  <c r="Q275" i="5" s="1"/>
  <c r="L275" i="5"/>
  <c r="P274" i="5"/>
  <c r="Q274" i="5" s="1"/>
  <c r="L274" i="5"/>
  <c r="P273" i="5"/>
  <c r="Q273" i="5" s="1"/>
  <c r="L273" i="5"/>
  <c r="P272" i="5"/>
  <c r="Q272" i="5" s="1"/>
  <c r="L272" i="5"/>
  <c r="P271" i="5"/>
  <c r="Q271" i="5" s="1"/>
  <c r="L271" i="5"/>
  <c r="P270" i="5"/>
  <c r="Q270" i="5" s="1"/>
  <c r="L270" i="5"/>
  <c r="P269" i="5"/>
  <c r="Q269" i="5" s="1"/>
  <c r="L269" i="5"/>
  <c r="P268" i="5"/>
  <c r="Q268" i="5" s="1"/>
  <c r="L268" i="5"/>
  <c r="P267" i="5"/>
  <c r="Q267" i="5" s="1"/>
  <c r="L267" i="5"/>
  <c r="P266" i="5"/>
  <c r="Q266" i="5" s="1"/>
  <c r="L266" i="5"/>
  <c r="P265" i="5"/>
  <c r="Q265" i="5" s="1"/>
  <c r="L265" i="5"/>
  <c r="P264" i="5"/>
  <c r="Q264" i="5" s="1"/>
  <c r="L264" i="5"/>
  <c r="P263" i="5"/>
  <c r="Q263" i="5" s="1"/>
  <c r="L263" i="5"/>
  <c r="P262" i="5"/>
  <c r="Q262" i="5" s="1"/>
  <c r="L262" i="5"/>
  <c r="P261" i="5"/>
  <c r="Q261" i="5" s="1"/>
  <c r="L261" i="5"/>
  <c r="P260" i="5"/>
  <c r="Q260" i="5" s="1"/>
  <c r="L260" i="5"/>
  <c r="P259" i="5"/>
  <c r="Q259" i="5" s="1"/>
  <c r="L259" i="5"/>
  <c r="P258" i="5"/>
  <c r="Q258" i="5" s="1"/>
  <c r="L258" i="5"/>
  <c r="P257" i="5"/>
  <c r="Q257" i="5" s="1"/>
  <c r="L257" i="5"/>
  <c r="P256" i="5"/>
  <c r="Q256" i="5" s="1"/>
  <c r="L256" i="5"/>
  <c r="P255" i="5"/>
  <c r="Q255" i="5" s="1"/>
  <c r="L255" i="5"/>
  <c r="P254" i="5"/>
  <c r="Q254" i="5" s="1"/>
  <c r="L254" i="5"/>
  <c r="P253" i="5"/>
  <c r="Q253" i="5" s="1"/>
  <c r="L253" i="5"/>
  <c r="P252" i="5"/>
  <c r="Q252" i="5" s="1"/>
  <c r="L252" i="5"/>
  <c r="P251" i="5"/>
  <c r="Q251" i="5" s="1"/>
  <c r="L251" i="5"/>
  <c r="P250" i="5"/>
  <c r="Q250" i="5" s="1"/>
  <c r="L250" i="5"/>
  <c r="P249" i="5"/>
  <c r="Q249" i="5" s="1"/>
  <c r="L249" i="5"/>
  <c r="P248" i="5"/>
  <c r="Q248" i="5" s="1"/>
  <c r="L248" i="5"/>
  <c r="P247" i="5"/>
  <c r="Q247" i="5" s="1"/>
  <c r="L247" i="5"/>
  <c r="P246" i="5"/>
  <c r="Q246" i="5" s="1"/>
  <c r="L246" i="5"/>
  <c r="P245" i="5"/>
  <c r="Q245" i="5" s="1"/>
  <c r="L245" i="5"/>
  <c r="P244" i="5"/>
  <c r="Q244" i="5" s="1"/>
  <c r="L244" i="5"/>
  <c r="P243" i="5"/>
  <c r="Q243" i="5" s="1"/>
  <c r="L243" i="5"/>
  <c r="P242" i="5"/>
  <c r="Q242" i="5" s="1"/>
  <c r="L242" i="5"/>
  <c r="P241" i="5"/>
  <c r="Q241" i="5" s="1"/>
  <c r="L241" i="5"/>
  <c r="P240" i="5"/>
  <c r="Q240" i="5" s="1"/>
  <c r="L240" i="5"/>
  <c r="P239" i="5"/>
  <c r="Q239" i="5" s="1"/>
  <c r="L239" i="5"/>
  <c r="P238" i="5"/>
  <c r="Q238" i="5" s="1"/>
  <c r="L238" i="5"/>
  <c r="P237" i="5"/>
  <c r="Q237" i="5" s="1"/>
  <c r="L237" i="5"/>
  <c r="P236" i="5"/>
  <c r="Q236" i="5" s="1"/>
  <c r="L236" i="5"/>
  <c r="Q235" i="5"/>
  <c r="P235" i="5"/>
  <c r="L235" i="5"/>
  <c r="P234" i="5"/>
  <c r="Q234" i="5" s="1"/>
  <c r="L234" i="5"/>
  <c r="P233" i="5"/>
  <c r="Q233" i="5" s="1"/>
  <c r="L233" i="5"/>
  <c r="P232" i="5"/>
  <c r="Q232" i="5" s="1"/>
  <c r="L232" i="5"/>
  <c r="P231" i="5"/>
  <c r="Q231" i="5" s="1"/>
  <c r="L231" i="5"/>
  <c r="P230" i="5"/>
  <c r="Q230" i="5" s="1"/>
  <c r="L230" i="5"/>
  <c r="P229" i="5"/>
  <c r="Q229" i="5" s="1"/>
  <c r="L229" i="5"/>
  <c r="P228" i="5"/>
  <c r="Q228" i="5" s="1"/>
  <c r="L228" i="5"/>
  <c r="P227" i="5"/>
  <c r="Q227" i="5" s="1"/>
  <c r="L227" i="5"/>
  <c r="P226" i="5"/>
  <c r="Q226" i="5" s="1"/>
  <c r="L226" i="5"/>
  <c r="P225" i="5"/>
  <c r="Q225" i="5" s="1"/>
  <c r="L225" i="5"/>
  <c r="P224" i="5"/>
  <c r="Q224" i="5" s="1"/>
  <c r="L224" i="5"/>
  <c r="P223" i="5"/>
  <c r="Q223" i="5" s="1"/>
  <c r="L223" i="5"/>
  <c r="P222" i="5"/>
  <c r="Q222" i="5" s="1"/>
  <c r="L222" i="5"/>
  <c r="P221" i="5"/>
  <c r="Q221" i="5" s="1"/>
  <c r="L221" i="5"/>
  <c r="P220" i="5"/>
  <c r="Q220" i="5" s="1"/>
  <c r="L220" i="5"/>
  <c r="P219" i="5"/>
  <c r="Q219" i="5" s="1"/>
  <c r="L219" i="5"/>
  <c r="P218" i="5"/>
  <c r="Q218" i="5" s="1"/>
  <c r="L218" i="5"/>
  <c r="P217" i="5"/>
  <c r="Q217" i="5" s="1"/>
  <c r="L217" i="5"/>
  <c r="P216" i="5"/>
  <c r="Q216" i="5" s="1"/>
  <c r="L216" i="5"/>
  <c r="P215" i="5"/>
  <c r="Q215" i="5" s="1"/>
  <c r="L215" i="5"/>
  <c r="P214" i="5"/>
  <c r="Q214" i="5" s="1"/>
  <c r="L214" i="5"/>
  <c r="P213" i="5"/>
  <c r="Q213" i="5" s="1"/>
  <c r="L213" i="5"/>
  <c r="P212" i="5"/>
  <c r="Q212" i="5" s="1"/>
  <c r="L212" i="5"/>
  <c r="P211" i="5"/>
  <c r="Q211" i="5" s="1"/>
  <c r="L211" i="5"/>
  <c r="P210" i="5"/>
  <c r="Q210" i="5" s="1"/>
  <c r="L210" i="5"/>
  <c r="P209" i="5"/>
  <c r="Q209" i="5" s="1"/>
  <c r="L209" i="5"/>
  <c r="P208" i="5"/>
  <c r="Q208" i="5" s="1"/>
  <c r="L208" i="5"/>
  <c r="P207" i="5"/>
  <c r="Q207" i="5" s="1"/>
  <c r="L207" i="5"/>
  <c r="P206" i="5"/>
  <c r="Q206" i="5" s="1"/>
  <c r="L206" i="5"/>
  <c r="P205" i="5"/>
  <c r="Q205" i="5" s="1"/>
  <c r="L205" i="5"/>
  <c r="P204" i="5"/>
  <c r="Q204" i="5" s="1"/>
  <c r="L204" i="5"/>
  <c r="P203" i="5"/>
  <c r="Q203" i="5" s="1"/>
  <c r="L203" i="5"/>
  <c r="P202" i="5"/>
  <c r="Q202" i="5" s="1"/>
  <c r="L202" i="5"/>
  <c r="P201" i="5"/>
  <c r="Q201" i="5" s="1"/>
  <c r="L201" i="5"/>
  <c r="P200" i="5"/>
  <c r="Q200" i="5" s="1"/>
  <c r="L200" i="5"/>
  <c r="P199" i="5"/>
  <c r="Q199" i="5" s="1"/>
  <c r="L199" i="5"/>
  <c r="P198" i="5"/>
  <c r="Q198" i="5" s="1"/>
  <c r="L198" i="5"/>
  <c r="P197" i="5"/>
  <c r="Q197" i="5" s="1"/>
  <c r="L197" i="5"/>
  <c r="P196" i="5"/>
  <c r="Q196" i="5" s="1"/>
  <c r="L196" i="5"/>
  <c r="P195" i="5"/>
  <c r="Q195" i="5" s="1"/>
  <c r="L195" i="5"/>
  <c r="P194" i="5"/>
  <c r="Q194" i="5" s="1"/>
  <c r="L194" i="5"/>
  <c r="P193" i="5"/>
  <c r="Q193" i="5" s="1"/>
  <c r="L193" i="5"/>
  <c r="P192" i="5"/>
  <c r="Q192" i="5" s="1"/>
  <c r="L192" i="5"/>
  <c r="P191" i="5"/>
  <c r="Q191" i="5" s="1"/>
  <c r="L191" i="5"/>
  <c r="P190" i="5"/>
  <c r="Q190" i="5" s="1"/>
  <c r="L190" i="5"/>
  <c r="P189" i="5"/>
  <c r="Q189" i="5" s="1"/>
  <c r="L189" i="5"/>
  <c r="P188" i="5"/>
  <c r="Q188" i="5" s="1"/>
  <c r="L188" i="5"/>
  <c r="P187" i="5"/>
  <c r="Q187" i="5" s="1"/>
  <c r="L187" i="5"/>
  <c r="P186" i="5"/>
  <c r="Q186" i="5" s="1"/>
  <c r="L186" i="5"/>
  <c r="P185" i="5"/>
  <c r="Q185" i="5" s="1"/>
  <c r="L185" i="5"/>
  <c r="P184" i="5"/>
  <c r="Q184" i="5" s="1"/>
  <c r="L184" i="5"/>
  <c r="P183" i="5"/>
  <c r="Q183" i="5" s="1"/>
  <c r="L183" i="5"/>
  <c r="P182" i="5"/>
  <c r="Q182" i="5" s="1"/>
  <c r="L182" i="5"/>
  <c r="P181" i="5"/>
  <c r="Q181" i="5" s="1"/>
  <c r="L181" i="5"/>
  <c r="P180" i="5"/>
  <c r="Q180" i="5" s="1"/>
  <c r="L180" i="5"/>
  <c r="P179" i="5"/>
  <c r="Q179" i="5" s="1"/>
  <c r="L179" i="5"/>
  <c r="Q178" i="5"/>
  <c r="P178" i="5"/>
  <c r="L178" i="5"/>
  <c r="P177" i="5"/>
  <c r="Q177" i="5" s="1"/>
  <c r="L177" i="5"/>
  <c r="P176" i="5"/>
  <c r="Q176" i="5" s="1"/>
  <c r="L176" i="5"/>
  <c r="P175" i="5"/>
  <c r="Q175" i="5" s="1"/>
  <c r="L175" i="5"/>
  <c r="P174" i="5"/>
  <c r="Q174" i="5" s="1"/>
  <c r="L174" i="5"/>
  <c r="P173" i="5"/>
  <c r="Q173" i="5" s="1"/>
  <c r="L173" i="5"/>
  <c r="P172" i="5"/>
  <c r="Q172" i="5" s="1"/>
  <c r="L172" i="5"/>
  <c r="P171" i="5"/>
  <c r="Q171" i="5" s="1"/>
  <c r="L171" i="5"/>
  <c r="P170" i="5"/>
  <c r="Q170" i="5" s="1"/>
  <c r="L170" i="5"/>
  <c r="P169" i="5"/>
  <c r="Q169" i="5" s="1"/>
  <c r="L169" i="5"/>
  <c r="P168" i="5"/>
  <c r="Q168" i="5" s="1"/>
  <c r="L168" i="5"/>
  <c r="P167" i="5"/>
  <c r="Q167" i="5" s="1"/>
  <c r="L167" i="5"/>
  <c r="P166" i="5"/>
  <c r="Q166" i="5" s="1"/>
  <c r="L166" i="5"/>
  <c r="P165" i="5"/>
  <c r="Q165" i="5" s="1"/>
  <c r="L165" i="5"/>
  <c r="P164" i="5"/>
  <c r="Q164" i="5" s="1"/>
  <c r="L164" i="5"/>
  <c r="P163" i="5"/>
  <c r="Q163" i="5" s="1"/>
  <c r="L163" i="5"/>
  <c r="P162" i="5"/>
  <c r="Q162" i="5" s="1"/>
  <c r="L162" i="5"/>
  <c r="P161" i="5"/>
  <c r="Q161" i="5" s="1"/>
  <c r="L161" i="5"/>
  <c r="P160" i="5"/>
  <c r="Q160" i="5" s="1"/>
  <c r="L160" i="5"/>
  <c r="P159" i="5"/>
  <c r="Q159" i="5" s="1"/>
  <c r="L159" i="5"/>
  <c r="P158" i="5"/>
  <c r="Q158" i="5" s="1"/>
  <c r="L158" i="5"/>
  <c r="P157" i="5"/>
  <c r="Q157" i="5" s="1"/>
  <c r="L157" i="5"/>
  <c r="P156" i="5"/>
  <c r="Q156" i="5" s="1"/>
  <c r="L156" i="5"/>
  <c r="P155" i="5"/>
  <c r="Q155" i="5" s="1"/>
  <c r="L155" i="5"/>
  <c r="P154" i="5"/>
  <c r="Q154" i="5" s="1"/>
  <c r="L154" i="5"/>
  <c r="P153" i="5"/>
  <c r="Q153" i="5" s="1"/>
  <c r="L153" i="5"/>
  <c r="P152" i="5"/>
  <c r="Q152" i="5" s="1"/>
  <c r="L152" i="5"/>
  <c r="P151" i="5"/>
  <c r="Q151" i="5" s="1"/>
  <c r="L151" i="5"/>
  <c r="P150" i="5"/>
  <c r="Q150" i="5" s="1"/>
  <c r="L150" i="5"/>
  <c r="P149" i="5"/>
  <c r="Q149" i="5" s="1"/>
  <c r="L149" i="5"/>
  <c r="P148" i="5"/>
  <c r="Q148" i="5" s="1"/>
  <c r="L148" i="5"/>
  <c r="P147" i="5"/>
  <c r="Q147" i="5" s="1"/>
  <c r="L147" i="5"/>
  <c r="P146" i="5"/>
  <c r="Q146" i="5" s="1"/>
  <c r="L146" i="5"/>
  <c r="P145" i="5"/>
  <c r="Q145" i="5" s="1"/>
  <c r="L145" i="5"/>
  <c r="P144" i="5"/>
  <c r="Q144" i="5" s="1"/>
  <c r="L144" i="5"/>
  <c r="P143" i="5"/>
  <c r="Q143" i="5" s="1"/>
  <c r="L143" i="5"/>
  <c r="P142" i="5"/>
  <c r="Q142" i="5" s="1"/>
  <c r="L142" i="5"/>
  <c r="P141" i="5"/>
  <c r="Q141" i="5" s="1"/>
  <c r="L141" i="5"/>
  <c r="P140" i="5"/>
  <c r="Q140" i="5" s="1"/>
  <c r="L140" i="5"/>
  <c r="P139" i="5"/>
  <c r="Q139" i="5" s="1"/>
  <c r="L139" i="5"/>
  <c r="P138" i="5"/>
  <c r="Q138" i="5" s="1"/>
  <c r="L138" i="5"/>
  <c r="P137" i="5"/>
  <c r="Q137" i="5" s="1"/>
  <c r="L137" i="5"/>
  <c r="P136" i="5"/>
  <c r="Q136" i="5" s="1"/>
  <c r="L136" i="5"/>
  <c r="P135" i="5"/>
  <c r="Q135" i="5" s="1"/>
  <c r="L135" i="5"/>
  <c r="P134" i="5"/>
  <c r="Q134" i="5" s="1"/>
  <c r="L134" i="5"/>
  <c r="P133" i="5"/>
  <c r="Q133" i="5" s="1"/>
  <c r="L133" i="5"/>
  <c r="P132" i="5"/>
  <c r="Q132" i="5" s="1"/>
  <c r="L132" i="5"/>
  <c r="P131" i="5"/>
  <c r="Q131" i="5" s="1"/>
  <c r="L131" i="5"/>
  <c r="P130" i="5"/>
  <c r="Q130" i="5" s="1"/>
  <c r="L130" i="5"/>
  <c r="P129" i="5"/>
  <c r="Q129" i="5" s="1"/>
  <c r="L129" i="5"/>
  <c r="P128" i="5"/>
  <c r="Q128" i="5" s="1"/>
  <c r="L128" i="5"/>
  <c r="P127" i="5"/>
  <c r="Q127" i="5" s="1"/>
  <c r="L127" i="5"/>
  <c r="P126" i="5"/>
  <c r="Q126" i="5" s="1"/>
  <c r="L126" i="5"/>
  <c r="P125" i="5"/>
  <c r="Q125" i="5" s="1"/>
  <c r="L125" i="5"/>
  <c r="P124" i="5"/>
  <c r="Q124" i="5" s="1"/>
  <c r="L124" i="5"/>
  <c r="P123" i="5"/>
  <c r="Q123" i="5" s="1"/>
  <c r="L123" i="5"/>
  <c r="P122" i="5"/>
  <c r="Q122" i="5" s="1"/>
  <c r="L122" i="5"/>
  <c r="P121" i="5"/>
  <c r="Q121" i="5" s="1"/>
  <c r="L121" i="5"/>
  <c r="P120" i="5"/>
  <c r="Q120" i="5" s="1"/>
  <c r="L120" i="5"/>
  <c r="P119" i="5"/>
  <c r="Q119" i="5" s="1"/>
  <c r="L119" i="5"/>
  <c r="P118" i="5"/>
  <c r="Q118" i="5" s="1"/>
  <c r="L118" i="5"/>
  <c r="P117" i="5"/>
  <c r="Q117" i="5" s="1"/>
  <c r="L117" i="5"/>
  <c r="P116" i="5"/>
  <c r="Q116" i="5" s="1"/>
  <c r="L116" i="5"/>
  <c r="P115" i="5"/>
  <c r="Q115" i="5" s="1"/>
  <c r="L115" i="5"/>
  <c r="P114" i="5"/>
  <c r="Q114" i="5" s="1"/>
  <c r="L114" i="5"/>
  <c r="P113" i="5"/>
  <c r="Q113" i="5" s="1"/>
  <c r="L113" i="5"/>
  <c r="P112" i="5"/>
  <c r="Q112" i="5" s="1"/>
  <c r="L112" i="5"/>
  <c r="P111" i="5"/>
  <c r="Q111" i="5" s="1"/>
  <c r="L111" i="5"/>
  <c r="P110" i="5"/>
  <c r="Q110" i="5" s="1"/>
  <c r="L110" i="5"/>
  <c r="P109" i="5"/>
  <c r="Q109" i="5" s="1"/>
  <c r="L109" i="5"/>
  <c r="P108" i="5"/>
  <c r="Q108" i="5" s="1"/>
  <c r="L108" i="5"/>
  <c r="P107" i="5"/>
  <c r="Q107" i="5" s="1"/>
  <c r="L107" i="5"/>
  <c r="P106" i="5"/>
  <c r="Q106" i="5" s="1"/>
  <c r="L106" i="5"/>
  <c r="P105" i="5"/>
  <c r="Q105" i="5" s="1"/>
  <c r="L105" i="5"/>
  <c r="P104" i="5"/>
  <c r="Q104" i="5" s="1"/>
  <c r="L104" i="5"/>
  <c r="P103" i="5"/>
  <c r="Q103" i="5" s="1"/>
  <c r="L103" i="5"/>
  <c r="P102" i="5"/>
  <c r="Q102" i="5" s="1"/>
  <c r="L102" i="5"/>
  <c r="P101" i="5"/>
  <c r="Q101" i="5" s="1"/>
  <c r="L101" i="5"/>
  <c r="P100" i="5"/>
  <c r="Q100" i="5" s="1"/>
  <c r="L100" i="5"/>
  <c r="P99" i="5"/>
  <c r="Q99" i="5" s="1"/>
  <c r="L99" i="5"/>
  <c r="P98" i="5"/>
  <c r="Q98" i="5" s="1"/>
  <c r="L98" i="5"/>
  <c r="P97" i="5"/>
  <c r="Q97" i="5" s="1"/>
  <c r="L97" i="5"/>
  <c r="P96" i="5"/>
  <c r="Q96" i="5" s="1"/>
  <c r="L96" i="5"/>
  <c r="P95" i="5"/>
  <c r="Q95" i="5" s="1"/>
  <c r="L95" i="5"/>
  <c r="P94" i="5"/>
  <c r="Q94" i="5" s="1"/>
  <c r="L94" i="5"/>
  <c r="P93" i="5"/>
  <c r="Q93" i="5" s="1"/>
  <c r="L93" i="5"/>
  <c r="P92" i="5"/>
  <c r="Q92" i="5" s="1"/>
  <c r="L92" i="5"/>
  <c r="P91" i="5"/>
  <c r="Q91" i="5" s="1"/>
  <c r="L91" i="5"/>
  <c r="P90" i="5"/>
  <c r="Q90" i="5" s="1"/>
  <c r="L90" i="5"/>
  <c r="P89" i="5"/>
  <c r="Q89" i="5" s="1"/>
  <c r="L89" i="5"/>
  <c r="P88" i="5"/>
  <c r="Q88" i="5" s="1"/>
  <c r="L88" i="5"/>
  <c r="P87" i="5"/>
  <c r="Q87" i="5" s="1"/>
  <c r="L87" i="5"/>
  <c r="P86" i="5"/>
  <c r="Q86" i="5" s="1"/>
  <c r="L86" i="5"/>
  <c r="P85" i="5"/>
  <c r="Q85" i="5" s="1"/>
  <c r="L85" i="5"/>
  <c r="P84" i="5"/>
  <c r="Q84" i="5" s="1"/>
  <c r="L84" i="5"/>
  <c r="P83" i="5"/>
  <c r="Q83" i="5" s="1"/>
  <c r="L83" i="5"/>
  <c r="Q82" i="5"/>
  <c r="P82" i="5"/>
  <c r="L82" i="5"/>
  <c r="P81" i="5"/>
  <c r="Q81" i="5" s="1"/>
  <c r="L81" i="5"/>
  <c r="P80" i="5"/>
  <c r="Q80" i="5" s="1"/>
  <c r="L80" i="5"/>
  <c r="P79" i="5"/>
  <c r="Q79" i="5" s="1"/>
  <c r="L79" i="5"/>
  <c r="P78" i="5"/>
  <c r="Q78" i="5" s="1"/>
  <c r="L78" i="5"/>
  <c r="P77" i="5"/>
  <c r="Q77" i="5" s="1"/>
  <c r="L77" i="5"/>
  <c r="P76" i="5"/>
  <c r="Q76" i="5" s="1"/>
  <c r="L76" i="5"/>
  <c r="P75" i="5"/>
  <c r="Q75" i="5" s="1"/>
  <c r="L75" i="5"/>
  <c r="P74" i="5"/>
  <c r="Q74" i="5" s="1"/>
  <c r="L74" i="5"/>
  <c r="P73" i="5"/>
  <c r="Q73" i="5" s="1"/>
  <c r="L73" i="5"/>
  <c r="P72" i="5"/>
  <c r="Q72" i="5" s="1"/>
  <c r="L72" i="5"/>
  <c r="P71" i="5"/>
  <c r="Q71" i="5" s="1"/>
  <c r="L71" i="5"/>
  <c r="P70" i="5"/>
  <c r="Q70" i="5" s="1"/>
  <c r="L70" i="5"/>
  <c r="P69" i="5"/>
  <c r="Q69" i="5" s="1"/>
  <c r="L69" i="5"/>
  <c r="P68" i="5"/>
  <c r="Q68" i="5" s="1"/>
  <c r="L68" i="5"/>
  <c r="P67" i="5"/>
  <c r="Q67" i="5" s="1"/>
  <c r="L67" i="5"/>
  <c r="P66" i="5"/>
  <c r="Q66" i="5" s="1"/>
  <c r="L66" i="5"/>
  <c r="P65" i="5"/>
  <c r="Q65" i="5" s="1"/>
  <c r="L65" i="5"/>
  <c r="P64" i="5"/>
  <c r="Q64" i="5" s="1"/>
  <c r="L64" i="5"/>
  <c r="P63" i="5"/>
  <c r="Q63" i="5" s="1"/>
  <c r="L63" i="5"/>
  <c r="P62" i="5"/>
  <c r="Q62" i="5" s="1"/>
  <c r="L62" i="5"/>
  <c r="P61" i="5"/>
  <c r="Q61" i="5" s="1"/>
  <c r="L61" i="5"/>
  <c r="P60" i="5"/>
  <c r="Q60" i="5" s="1"/>
  <c r="L60" i="5"/>
  <c r="P59" i="5"/>
  <c r="Q59" i="5" s="1"/>
  <c r="L59" i="5"/>
  <c r="P58" i="5"/>
  <c r="Q58" i="5" s="1"/>
  <c r="L58" i="5"/>
  <c r="P57" i="5"/>
  <c r="Q57" i="5" s="1"/>
  <c r="L57" i="5"/>
  <c r="P56" i="5"/>
  <c r="Q56" i="5" s="1"/>
  <c r="L56" i="5"/>
  <c r="P55" i="5"/>
  <c r="Q55" i="5" s="1"/>
  <c r="L55" i="5"/>
  <c r="P54" i="5"/>
  <c r="Q54" i="5" s="1"/>
  <c r="L54" i="5"/>
  <c r="P53" i="5"/>
  <c r="Q53" i="5" s="1"/>
  <c r="L53" i="5"/>
  <c r="P52" i="5"/>
  <c r="Q52" i="5" s="1"/>
  <c r="L52" i="5"/>
  <c r="P51" i="5"/>
  <c r="Q51" i="5" s="1"/>
  <c r="L51" i="5"/>
  <c r="P50" i="5"/>
  <c r="Q50" i="5" s="1"/>
  <c r="L50" i="5"/>
  <c r="P49" i="5"/>
  <c r="Q49" i="5" s="1"/>
  <c r="L49" i="5"/>
  <c r="P48" i="5"/>
  <c r="Q48" i="5" s="1"/>
  <c r="L48" i="5"/>
  <c r="P47" i="5"/>
  <c r="Q47" i="5" s="1"/>
  <c r="L47" i="5"/>
  <c r="P46" i="5"/>
  <c r="Q46" i="5" s="1"/>
  <c r="L46" i="5"/>
  <c r="P45" i="5"/>
  <c r="Q45" i="5" s="1"/>
  <c r="L45" i="5"/>
  <c r="P44" i="5"/>
  <c r="Q44" i="5" s="1"/>
  <c r="L44" i="5"/>
  <c r="P43" i="5"/>
  <c r="Q43" i="5" s="1"/>
  <c r="L43" i="5"/>
  <c r="P42" i="5"/>
  <c r="Q42" i="5" s="1"/>
  <c r="L42" i="5"/>
  <c r="P41" i="5"/>
  <c r="Q41" i="5" s="1"/>
  <c r="L41" i="5"/>
  <c r="P40" i="5"/>
  <c r="Q40" i="5" s="1"/>
  <c r="L40" i="5"/>
  <c r="P39" i="5"/>
  <c r="Q39" i="5" s="1"/>
  <c r="L39" i="5"/>
  <c r="P38" i="5"/>
  <c r="Q38" i="5" s="1"/>
  <c r="L38" i="5"/>
  <c r="P37" i="5"/>
  <c r="Q37" i="5" s="1"/>
  <c r="L37" i="5"/>
  <c r="P36" i="5"/>
  <c r="Q36" i="5" s="1"/>
  <c r="L36" i="5"/>
  <c r="P35" i="5"/>
  <c r="Q35" i="5" s="1"/>
  <c r="L35" i="5"/>
  <c r="P34" i="5"/>
  <c r="Q34" i="5" s="1"/>
  <c r="L34" i="5"/>
  <c r="P33" i="5"/>
  <c r="Q33" i="5" s="1"/>
  <c r="L33" i="5"/>
  <c r="P32" i="5"/>
  <c r="Q32" i="5" s="1"/>
  <c r="L32" i="5"/>
  <c r="P31" i="5"/>
  <c r="Q31" i="5" s="1"/>
  <c r="L31" i="5"/>
  <c r="P30" i="5"/>
  <c r="Q30" i="5" s="1"/>
  <c r="L30" i="5"/>
  <c r="P29" i="5"/>
  <c r="Q29" i="5" s="1"/>
  <c r="L29" i="5"/>
  <c r="P28" i="5"/>
  <c r="Q28" i="5" s="1"/>
  <c r="L28" i="5"/>
  <c r="P27" i="5"/>
  <c r="Q27" i="5" s="1"/>
  <c r="L27" i="5"/>
  <c r="P26" i="5"/>
  <c r="Q26" i="5" s="1"/>
  <c r="L26" i="5"/>
  <c r="P25" i="5"/>
  <c r="Q25" i="5" s="1"/>
  <c r="L25" i="5"/>
  <c r="P24" i="5"/>
  <c r="Q24" i="5" s="1"/>
  <c r="L24" i="5"/>
  <c r="P23" i="5"/>
  <c r="Q23" i="5" s="1"/>
  <c r="L23" i="5"/>
  <c r="P22" i="5"/>
  <c r="Q22" i="5" s="1"/>
  <c r="L22" i="5"/>
  <c r="P21" i="5"/>
  <c r="Q21" i="5" s="1"/>
  <c r="L21" i="5"/>
  <c r="P20" i="5"/>
  <c r="Q20" i="5" s="1"/>
  <c r="L20" i="5"/>
  <c r="P19" i="5"/>
  <c r="Q19" i="5" s="1"/>
  <c r="L19" i="5"/>
  <c r="P18" i="5"/>
  <c r="Q18" i="5" s="1"/>
  <c r="L18" i="5"/>
  <c r="P17" i="5"/>
  <c r="Q17" i="5" s="1"/>
  <c r="L17" i="5"/>
  <c r="P16" i="5"/>
  <c r="Q16" i="5" s="1"/>
  <c r="L16" i="5"/>
  <c r="P15" i="5"/>
  <c r="Q15" i="5" s="1"/>
  <c r="L15" i="5"/>
  <c r="P14" i="5"/>
  <c r="Q14" i="5" s="1"/>
  <c r="L14" i="5"/>
  <c r="P13" i="5"/>
  <c r="Q13" i="5" s="1"/>
  <c r="L13" i="5"/>
  <c r="P12" i="5"/>
  <c r="Q12" i="5" s="1"/>
  <c r="L12" i="5"/>
  <c r="P11" i="5"/>
  <c r="Q11" i="5" s="1"/>
  <c r="L11" i="5"/>
  <c r="P10" i="5"/>
  <c r="Q10" i="5" s="1"/>
  <c r="L10" i="5"/>
  <c r="P9" i="5"/>
  <c r="Q9" i="5" s="1"/>
  <c r="L9" i="5"/>
  <c r="P8" i="5"/>
  <c r="Q8" i="5" s="1"/>
  <c r="L8" i="5"/>
  <c r="P7" i="5"/>
  <c r="Q7" i="5" s="1"/>
  <c r="P326" i="6"/>
  <c r="Q326" i="6" s="1"/>
  <c r="L326" i="6"/>
  <c r="P325" i="6"/>
  <c r="Q325" i="6" s="1"/>
  <c r="L325" i="6"/>
  <c r="P324" i="6"/>
  <c r="Q324" i="6" s="1"/>
  <c r="L324" i="6"/>
  <c r="P323" i="6"/>
  <c r="Q323" i="6" s="1"/>
  <c r="L323" i="6"/>
  <c r="P322" i="6"/>
  <c r="Q322" i="6" s="1"/>
  <c r="L322" i="6"/>
  <c r="P321" i="6"/>
  <c r="Q321" i="6" s="1"/>
  <c r="L321" i="6"/>
  <c r="P320" i="6"/>
  <c r="Q320" i="6" s="1"/>
  <c r="L320" i="6"/>
  <c r="P319" i="6"/>
  <c r="Q319" i="6" s="1"/>
  <c r="L319" i="6"/>
  <c r="P318" i="6"/>
  <c r="Q318" i="6" s="1"/>
  <c r="L318" i="6"/>
  <c r="P317" i="6"/>
  <c r="Q317" i="6" s="1"/>
  <c r="L317" i="6"/>
  <c r="P316" i="6"/>
  <c r="Q316" i="6" s="1"/>
  <c r="L316" i="6"/>
  <c r="P315" i="6"/>
  <c r="Q315" i="6" s="1"/>
  <c r="L315" i="6"/>
  <c r="P314" i="6"/>
  <c r="Q314" i="6" s="1"/>
  <c r="L314" i="6"/>
  <c r="P313" i="6"/>
  <c r="Q313" i="6" s="1"/>
  <c r="L313" i="6"/>
  <c r="P312" i="6"/>
  <c r="Q312" i="6" s="1"/>
  <c r="L312" i="6"/>
  <c r="P311" i="6"/>
  <c r="Q311" i="6" s="1"/>
  <c r="L311" i="6"/>
  <c r="P310" i="6"/>
  <c r="Q310" i="6" s="1"/>
  <c r="L310" i="6"/>
  <c r="P309" i="6"/>
  <c r="Q309" i="6" s="1"/>
  <c r="L309" i="6"/>
  <c r="P308" i="6"/>
  <c r="Q308" i="6" s="1"/>
  <c r="L308" i="6"/>
  <c r="P307" i="6"/>
  <c r="Q307" i="6" s="1"/>
  <c r="L307" i="6"/>
  <c r="P306" i="6"/>
  <c r="Q306" i="6" s="1"/>
  <c r="L306" i="6"/>
  <c r="P305" i="6"/>
  <c r="Q305" i="6" s="1"/>
  <c r="L305" i="6"/>
  <c r="P304" i="6"/>
  <c r="Q304" i="6" s="1"/>
  <c r="L304" i="6"/>
  <c r="P303" i="6"/>
  <c r="Q303" i="6" s="1"/>
  <c r="L303" i="6"/>
  <c r="P302" i="6"/>
  <c r="Q302" i="6" s="1"/>
  <c r="L302" i="6"/>
  <c r="P301" i="6"/>
  <c r="Q301" i="6" s="1"/>
  <c r="L301" i="6"/>
  <c r="P300" i="6"/>
  <c r="Q300" i="6" s="1"/>
  <c r="L300" i="6"/>
  <c r="P299" i="6"/>
  <c r="Q299" i="6" s="1"/>
  <c r="L299" i="6"/>
  <c r="P298" i="6"/>
  <c r="Q298" i="6" s="1"/>
  <c r="L298" i="6"/>
  <c r="P297" i="6"/>
  <c r="Q297" i="6" s="1"/>
  <c r="L297" i="6"/>
  <c r="P296" i="6"/>
  <c r="Q296" i="6" s="1"/>
  <c r="L296" i="6"/>
  <c r="P295" i="6"/>
  <c r="Q295" i="6" s="1"/>
  <c r="L295" i="6"/>
  <c r="P294" i="6"/>
  <c r="Q294" i="6" s="1"/>
  <c r="L294" i="6"/>
  <c r="P293" i="6"/>
  <c r="Q293" i="6" s="1"/>
  <c r="L293" i="6"/>
  <c r="P292" i="6"/>
  <c r="Q292" i="6" s="1"/>
  <c r="L292" i="6"/>
  <c r="P291" i="6"/>
  <c r="Q291" i="6" s="1"/>
  <c r="L291" i="6"/>
  <c r="P290" i="6"/>
  <c r="Q290" i="6" s="1"/>
  <c r="L290" i="6"/>
  <c r="P289" i="6"/>
  <c r="Q289" i="6" s="1"/>
  <c r="L289" i="6"/>
  <c r="P288" i="6"/>
  <c r="Q288" i="6" s="1"/>
  <c r="L288" i="6"/>
  <c r="P287" i="6"/>
  <c r="Q287" i="6" s="1"/>
  <c r="L287" i="6"/>
  <c r="P286" i="6"/>
  <c r="Q286" i="6" s="1"/>
  <c r="L286" i="6"/>
  <c r="P285" i="6"/>
  <c r="Q285" i="6" s="1"/>
  <c r="L285" i="6"/>
  <c r="P284" i="6"/>
  <c r="Q284" i="6" s="1"/>
  <c r="L284" i="6"/>
  <c r="P283" i="6"/>
  <c r="Q283" i="6" s="1"/>
  <c r="L283" i="6"/>
  <c r="P282" i="6"/>
  <c r="Q282" i="6" s="1"/>
  <c r="L282" i="6"/>
  <c r="P281" i="6"/>
  <c r="Q281" i="6" s="1"/>
  <c r="L281" i="6"/>
  <c r="P280" i="6"/>
  <c r="Q280" i="6" s="1"/>
  <c r="L280" i="6"/>
  <c r="P279" i="6"/>
  <c r="Q279" i="6" s="1"/>
  <c r="L279" i="6"/>
  <c r="P278" i="6"/>
  <c r="Q278" i="6" s="1"/>
  <c r="L278" i="6"/>
  <c r="P277" i="6"/>
  <c r="Q277" i="6" s="1"/>
  <c r="L277" i="6"/>
  <c r="P276" i="6"/>
  <c r="Q276" i="6" s="1"/>
  <c r="L276" i="6"/>
  <c r="P275" i="6"/>
  <c r="Q275" i="6" s="1"/>
  <c r="L275" i="6"/>
  <c r="P274" i="6"/>
  <c r="Q274" i="6" s="1"/>
  <c r="L274" i="6"/>
  <c r="P273" i="6"/>
  <c r="Q273" i="6" s="1"/>
  <c r="L273" i="6"/>
  <c r="P272" i="6"/>
  <c r="Q272" i="6" s="1"/>
  <c r="L272" i="6"/>
  <c r="P271" i="6"/>
  <c r="Q271" i="6" s="1"/>
  <c r="L271" i="6"/>
  <c r="P270" i="6"/>
  <c r="Q270" i="6" s="1"/>
  <c r="L270" i="6"/>
  <c r="P269" i="6"/>
  <c r="Q269" i="6" s="1"/>
  <c r="L269" i="6"/>
  <c r="P268" i="6"/>
  <c r="Q268" i="6" s="1"/>
  <c r="L268" i="6"/>
  <c r="P267" i="6"/>
  <c r="Q267" i="6" s="1"/>
  <c r="L267" i="6"/>
  <c r="P266" i="6"/>
  <c r="Q266" i="6" s="1"/>
  <c r="L266" i="6"/>
  <c r="P265" i="6"/>
  <c r="Q265" i="6" s="1"/>
  <c r="L265" i="6"/>
  <c r="P264" i="6"/>
  <c r="Q264" i="6" s="1"/>
  <c r="L264" i="6"/>
  <c r="P263" i="6"/>
  <c r="Q263" i="6" s="1"/>
  <c r="L263" i="6"/>
  <c r="P262" i="6"/>
  <c r="Q262" i="6" s="1"/>
  <c r="L262" i="6"/>
  <c r="P261" i="6"/>
  <c r="Q261" i="6" s="1"/>
  <c r="L261" i="6"/>
  <c r="P260" i="6"/>
  <c r="Q260" i="6" s="1"/>
  <c r="L260" i="6"/>
  <c r="P259" i="6"/>
  <c r="Q259" i="6" s="1"/>
  <c r="L259" i="6"/>
  <c r="P258" i="6"/>
  <c r="Q258" i="6" s="1"/>
  <c r="L258" i="6"/>
  <c r="P257" i="6"/>
  <c r="Q257" i="6" s="1"/>
  <c r="L257" i="6"/>
  <c r="P256" i="6"/>
  <c r="Q256" i="6" s="1"/>
  <c r="L256" i="6"/>
  <c r="P255" i="6"/>
  <c r="Q255" i="6" s="1"/>
  <c r="L255" i="6"/>
  <c r="P254" i="6"/>
  <c r="Q254" i="6" s="1"/>
  <c r="L254" i="6"/>
  <c r="P253" i="6"/>
  <c r="Q253" i="6" s="1"/>
  <c r="L253" i="6"/>
  <c r="P252" i="6"/>
  <c r="Q252" i="6" s="1"/>
  <c r="L252" i="6"/>
  <c r="P251" i="6"/>
  <c r="Q251" i="6" s="1"/>
  <c r="L251" i="6"/>
  <c r="P250" i="6"/>
  <c r="Q250" i="6" s="1"/>
  <c r="L250" i="6"/>
  <c r="P249" i="6"/>
  <c r="Q249" i="6" s="1"/>
  <c r="L249" i="6"/>
  <c r="P248" i="6"/>
  <c r="Q248" i="6" s="1"/>
  <c r="L248" i="6"/>
  <c r="P247" i="6"/>
  <c r="Q247" i="6" s="1"/>
  <c r="L247" i="6"/>
  <c r="P246" i="6"/>
  <c r="Q246" i="6" s="1"/>
  <c r="L246" i="6"/>
  <c r="P245" i="6"/>
  <c r="Q245" i="6" s="1"/>
  <c r="L245" i="6"/>
  <c r="P244" i="6"/>
  <c r="Q244" i="6" s="1"/>
  <c r="L244" i="6"/>
  <c r="P243" i="6"/>
  <c r="Q243" i="6" s="1"/>
  <c r="L243" i="6"/>
  <c r="P242" i="6"/>
  <c r="Q242" i="6" s="1"/>
  <c r="L242" i="6"/>
  <c r="P241" i="6"/>
  <c r="Q241" i="6" s="1"/>
  <c r="L241" i="6"/>
  <c r="P240" i="6"/>
  <c r="Q240" i="6" s="1"/>
  <c r="L240" i="6"/>
  <c r="Q239" i="6"/>
  <c r="P239" i="6"/>
  <c r="L239" i="6"/>
  <c r="P238" i="6"/>
  <c r="Q238" i="6" s="1"/>
  <c r="L238" i="6"/>
  <c r="P237" i="6"/>
  <c r="Q237" i="6" s="1"/>
  <c r="L237" i="6"/>
  <c r="P236" i="6"/>
  <c r="Q236" i="6" s="1"/>
  <c r="L236" i="6"/>
  <c r="P235" i="6"/>
  <c r="Q235" i="6" s="1"/>
  <c r="L235" i="6"/>
  <c r="P234" i="6"/>
  <c r="Q234" i="6" s="1"/>
  <c r="L234" i="6"/>
  <c r="P233" i="6"/>
  <c r="Q233" i="6" s="1"/>
  <c r="L233" i="6"/>
  <c r="P232" i="6"/>
  <c r="Q232" i="6" s="1"/>
  <c r="L232" i="6"/>
  <c r="P231" i="6"/>
  <c r="Q231" i="6" s="1"/>
  <c r="L231" i="6"/>
  <c r="P230" i="6"/>
  <c r="Q230" i="6" s="1"/>
  <c r="L230" i="6"/>
  <c r="P229" i="6"/>
  <c r="Q229" i="6" s="1"/>
  <c r="L229" i="6"/>
  <c r="P228" i="6"/>
  <c r="Q228" i="6" s="1"/>
  <c r="L228" i="6"/>
  <c r="P227" i="6"/>
  <c r="Q227" i="6" s="1"/>
  <c r="L227" i="6"/>
  <c r="P226" i="6"/>
  <c r="Q226" i="6" s="1"/>
  <c r="L226" i="6"/>
  <c r="P225" i="6"/>
  <c r="Q225" i="6" s="1"/>
  <c r="L225" i="6"/>
  <c r="P224" i="6"/>
  <c r="Q224" i="6" s="1"/>
  <c r="L224" i="6"/>
  <c r="P223" i="6"/>
  <c r="Q223" i="6" s="1"/>
  <c r="L223" i="6"/>
  <c r="P222" i="6"/>
  <c r="Q222" i="6" s="1"/>
  <c r="L222" i="6"/>
  <c r="P221" i="6"/>
  <c r="Q221" i="6" s="1"/>
  <c r="L221" i="6"/>
  <c r="P220" i="6"/>
  <c r="Q220" i="6" s="1"/>
  <c r="L220" i="6"/>
  <c r="P219" i="6"/>
  <c r="Q219" i="6" s="1"/>
  <c r="L219" i="6"/>
  <c r="P218" i="6"/>
  <c r="Q218" i="6" s="1"/>
  <c r="L218" i="6"/>
  <c r="P217" i="6"/>
  <c r="Q217" i="6" s="1"/>
  <c r="L217" i="6"/>
  <c r="P216" i="6"/>
  <c r="Q216" i="6" s="1"/>
  <c r="L216" i="6"/>
  <c r="P215" i="6"/>
  <c r="Q215" i="6" s="1"/>
  <c r="L215" i="6"/>
  <c r="P214" i="6"/>
  <c r="Q214" i="6" s="1"/>
  <c r="L214" i="6"/>
  <c r="P213" i="6"/>
  <c r="Q213" i="6" s="1"/>
  <c r="L213" i="6"/>
  <c r="P212" i="6"/>
  <c r="Q212" i="6" s="1"/>
  <c r="L212" i="6"/>
  <c r="P211" i="6"/>
  <c r="Q211" i="6" s="1"/>
  <c r="L211" i="6"/>
  <c r="P210" i="6"/>
  <c r="Q210" i="6" s="1"/>
  <c r="L210" i="6"/>
  <c r="P209" i="6"/>
  <c r="Q209" i="6" s="1"/>
  <c r="L209" i="6"/>
  <c r="P208" i="6"/>
  <c r="Q208" i="6" s="1"/>
  <c r="L208" i="6"/>
  <c r="P207" i="6"/>
  <c r="Q207" i="6" s="1"/>
  <c r="L207" i="6"/>
  <c r="P206" i="6"/>
  <c r="Q206" i="6" s="1"/>
  <c r="L206" i="6"/>
  <c r="P205" i="6"/>
  <c r="Q205" i="6" s="1"/>
  <c r="L205" i="6"/>
  <c r="P204" i="6"/>
  <c r="Q204" i="6" s="1"/>
  <c r="L204" i="6"/>
  <c r="P203" i="6"/>
  <c r="Q203" i="6" s="1"/>
  <c r="L203" i="6"/>
  <c r="P202" i="6"/>
  <c r="Q202" i="6" s="1"/>
  <c r="L202" i="6"/>
  <c r="P201" i="6"/>
  <c r="Q201" i="6" s="1"/>
  <c r="L201" i="6"/>
  <c r="P200" i="6"/>
  <c r="Q200" i="6" s="1"/>
  <c r="L200" i="6"/>
  <c r="P199" i="6"/>
  <c r="Q199" i="6" s="1"/>
  <c r="L199" i="6"/>
  <c r="P198" i="6"/>
  <c r="Q198" i="6" s="1"/>
  <c r="L198" i="6"/>
  <c r="P197" i="6"/>
  <c r="Q197" i="6" s="1"/>
  <c r="L197" i="6"/>
  <c r="P196" i="6"/>
  <c r="Q196" i="6" s="1"/>
  <c r="L196" i="6"/>
  <c r="P195" i="6"/>
  <c r="Q195" i="6" s="1"/>
  <c r="L195" i="6"/>
  <c r="P194" i="6"/>
  <c r="Q194" i="6" s="1"/>
  <c r="L194" i="6"/>
  <c r="P193" i="6"/>
  <c r="Q193" i="6" s="1"/>
  <c r="L193" i="6"/>
  <c r="P192" i="6"/>
  <c r="Q192" i="6" s="1"/>
  <c r="L192" i="6"/>
  <c r="P191" i="6"/>
  <c r="Q191" i="6" s="1"/>
  <c r="L191" i="6"/>
  <c r="P190" i="6"/>
  <c r="Q190" i="6" s="1"/>
  <c r="L190" i="6"/>
  <c r="P189" i="6"/>
  <c r="Q189" i="6" s="1"/>
  <c r="L189" i="6"/>
  <c r="P188" i="6"/>
  <c r="Q188" i="6" s="1"/>
  <c r="L188" i="6"/>
  <c r="P187" i="6"/>
  <c r="Q187" i="6" s="1"/>
  <c r="L187" i="6"/>
  <c r="P186" i="6"/>
  <c r="Q186" i="6" s="1"/>
  <c r="L186" i="6"/>
  <c r="P185" i="6"/>
  <c r="Q185" i="6" s="1"/>
  <c r="L185" i="6"/>
  <c r="P184" i="6"/>
  <c r="Q184" i="6" s="1"/>
  <c r="L184" i="6"/>
  <c r="P183" i="6"/>
  <c r="Q183" i="6" s="1"/>
  <c r="L183" i="6"/>
  <c r="P182" i="6"/>
  <c r="Q182" i="6" s="1"/>
  <c r="L182" i="6"/>
  <c r="P181" i="6"/>
  <c r="Q181" i="6" s="1"/>
  <c r="L181" i="6"/>
  <c r="P180" i="6"/>
  <c r="Q180" i="6" s="1"/>
  <c r="L180" i="6"/>
  <c r="P179" i="6"/>
  <c r="Q179" i="6" s="1"/>
  <c r="L179" i="6"/>
  <c r="P178" i="6"/>
  <c r="Q178" i="6" s="1"/>
  <c r="L178" i="6"/>
  <c r="P177" i="6"/>
  <c r="Q177" i="6" s="1"/>
  <c r="L177" i="6"/>
  <c r="P176" i="6"/>
  <c r="Q176" i="6" s="1"/>
  <c r="L176" i="6"/>
  <c r="P175" i="6"/>
  <c r="Q175" i="6" s="1"/>
  <c r="L175" i="6"/>
  <c r="P174" i="6"/>
  <c r="Q174" i="6" s="1"/>
  <c r="L174" i="6"/>
  <c r="P173" i="6"/>
  <c r="Q173" i="6" s="1"/>
  <c r="L173" i="6"/>
  <c r="P172" i="6"/>
  <c r="Q172" i="6" s="1"/>
  <c r="L172" i="6"/>
  <c r="P171" i="6"/>
  <c r="Q171" i="6" s="1"/>
  <c r="L171" i="6"/>
  <c r="P170" i="6"/>
  <c r="Q170" i="6" s="1"/>
  <c r="L170" i="6"/>
  <c r="P169" i="6"/>
  <c r="Q169" i="6" s="1"/>
  <c r="L169" i="6"/>
  <c r="P168" i="6"/>
  <c r="Q168" i="6" s="1"/>
  <c r="L168" i="6"/>
  <c r="P167" i="6"/>
  <c r="Q167" i="6" s="1"/>
  <c r="L167" i="6"/>
  <c r="P166" i="6"/>
  <c r="Q166" i="6" s="1"/>
  <c r="L166" i="6"/>
  <c r="P165" i="6"/>
  <c r="Q165" i="6" s="1"/>
  <c r="L165" i="6"/>
  <c r="P164" i="6"/>
  <c r="Q164" i="6" s="1"/>
  <c r="L164" i="6"/>
  <c r="P163" i="6"/>
  <c r="Q163" i="6" s="1"/>
  <c r="L163" i="6"/>
  <c r="P162" i="6"/>
  <c r="Q162" i="6" s="1"/>
  <c r="L162" i="6"/>
  <c r="P161" i="6"/>
  <c r="Q161" i="6" s="1"/>
  <c r="L161" i="6"/>
  <c r="P160" i="6"/>
  <c r="Q160" i="6" s="1"/>
  <c r="L160" i="6"/>
  <c r="P159" i="6"/>
  <c r="Q159" i="6" s="1"/>
  <c r="L159" i="6"/>
  <c r="P158" i="6"/>
  <c r="Q158" i="6" s="1"/>
  <c r="L158" i="6"/>
  <c r="P157" i="6"/>
  <c r="Q157" i="6" s="1"/>
  <c r="L157" i="6"/>
  <c r="P156" i="6"/>
  <c r="Q156" i="6" s="1"/>
  <c r="L156" i="6"/>
  <c r="P155" i="6"/>
  <c r="Q155" i="6" s="1"/>
  <c r="L155" i="6"/>
  <c r="P154" i="6"/>
  <c r="Q154" i="6" s="1"/>
  <c r="L154" i="6"/>
  <c r="P153" i="6"/>
  <c r="Q153" i="6" s="1"/>
  <c r="L153" i="6"/>
  <c r="P152" i="6"/>
  <c r="Q152" i="6" s="1"/>
  <c r="L152" i="6"/>
  <c r="P151" i="6"/>
  <c r="Q151" i="6" s="1"/>
  <c r="L151" i="6"/>
  <c r="P150" i="6"/>
  <c r="Q150" i="6" s="1"/>
  <c r="L150" i="6"/>
  <c r="P149" i="6"/>
  <c r="Q149" i="6" s="1"/>
  <c r="L149" i="6"/>
  <c r="P148" i="6"/>
  <c r="Q148" i="6" s="1"/>
  <c r="L148" i="6"/>
  <c r="P147" i="6"/>
  <c r="Q147" i="6" s="1"/>
  <c r="L147" i="6"/>
  <c r="P146" i="6"/>
  <c r="Q146" i="6" s="1"/>
  <c r="L146" i="6"/>
  <c r="P145" i="6"/>
  <c r="Q145" i="6" s="1"/>
  <c r="L145" i="6"/>
  <c r="P144" i="6"/>
  <c r="Q144" i="6" s="1"/>
  <c r="L144" i="6"/>
  <c r="Q143" i="6"/>
  <c r="P143" i="6"/>
  <c r="L143" i="6"/>
  <c r="P142" i="6"/>
  <c r="Q142" i="6" s="1"/>
  <c r="L142" i="6"/>
  <c r="P141" i="6"/>
  <c r="Q141" i="6" s="1"/>
  <c r="L141" i="6"/>
  <c r="P140" i="6"/>
  <c r="Q140" i="6" s="1"/>
  <c r="L140" i="6"/>
  <c r="P139" i="6"/>
  <c r="Q139" i="6" s="1"/>
  <c r="L139" i="6"/>
  <c r="P138" i="6"/>
  <c r="Q138" i="6" s="1"/>
  <c r="L138" i="6"/>
  <c r="P137" i="6"/>
  <c r="Q137" i="6" s="1"/>
  <c r="L137" i="6"/>
  <c r="P136" i="6"/>
  <c r="Q136" i="6" s="1"/>
  <c r="L136" i="6"/>
  <c r="P135" i="6"/>
  <c r="Q135" i="6" s="1"/>
  <c r="L135" i="6"/>
  <c r="P134" i="6"/>
  <c r="Q134" i="6" s="1"/>
  <c r="L134" i="6"/>
  <c r="P133" i="6"/>
  <c r="Q133" i="6" s="1"/>
  <c r="L133" i="6"/>
  <c r="P132" i="6"/>
  <c r="Q132" i="6" s="1"/>
  <c r="L132" i="6"/>
  <c r="P131" i="6"/>
  <c r="Q131" i="6" s="1"/>
  <c r="L131" i="6"/>
  <c r="P130" i="6"/>
  <c r="Q130" i="6" s="1"/>
  <c r="L130" i="6"/>
  <c r="P129" i="6"/>
  <c r="Q129" i="6" s="1"/>
  <c r="L129" i="6"/>
  <c r="P128" i="6"/>
  <c r="Q128" i="6" s="1"/>
  <c r="L128" i="6"/>
  <c r="P127" i="6"/>
  <c r="Q127" i="6" s="1"/>
  <c r="L127" i="6"/>
  <c r="P126" i="6"/>
  <c r="Q126" i="6" s="1"/>
  <c r="L126" i="6"/>
  <c r="P125" i="6"/>
  <c r="Q125" i="6" s="1"/>
  <c r="L125" i="6"/>
  <c r="P124" i="6"/>
  <c r="Q124" i="6" s="1"/>
  <c r="L124" i="6"/>
  <c r="P123" i="6"/>
  <c r="Q123" i="6" s="1"/>
  <c r="L123" i="6"/>
  <c r="P122" i="6"/>
  <c r="Q122" i="6" s="1"/>
  <c r="L122" i="6"/>
  <c r="P121" i="6"/>
  <c r="Q121" i="6" s="1"/>
  <c r="L121" i="6"/>
  <c r="P120" i="6"/>
  <c r="Q120" i="6" s="1"/>
  <c r="L120" i="6"/>
  <c r="P119" i="6"/>
  <c r="Q119" i="6" s="1"/>
  <c r="L119" i="6"/>
  <c r="P118" i="6"/>
  <c r="Q118" i="6" s="1"/>
  <c r="L118" i="6"/>
  <c r="P117" i="6"/>
  <c r="Q117" i="6" s="1"/>
  <c r="L117" i="6"/>
  <c r="P116" i="6"/>
  <c r="Q116" i="6" s="1"/>
  <c r="L116" i="6"/>
  <c r="P115" i="6"/>
  <c r="Q115" i="6" s="1"/>
  <c r="L115" i="6"/>
  <c r="P114" i="6"/>
  <c r="Q114" i="6" s="1"/>
  <c r="L114" i="6"/>
  <c r="P113" i="6"/>
  <c r="Q113" i="6" s="1"/>
  <c r="L113" i="6"/>
  <c r="P112" i="6"/>
  <c r="Q112" i="6" s="1"/>
  <c r="L112" i="6"/>
  <c r="P111" i="6"/>
  <c r="Q111" i="6" s="1"/>
  <c r="L111" i="6"/>
  <c r="P110" i="6"/>
  <c r="Q110" i="6" s="1"/>
  <c r="L110" i="6"/>
  <c r="P109" i="6"/>
  <c r="Q109" i="6" s="1"/>
  <c r="L109" i="6"/>
  <c r="P108" i="6"/>
  <c r="Q108" i="6" s="1"/>
  <c r="L108" i="6"/>
  <c r="P107" i="6"/>
  <c r="Q107" i="6" s="1"/>
  <c r="L107" i="6"/>
  <c r="P106" i="6"/>
  <c r="Q106" i="6" s="1"/>
  <c r="L106" i="6"/>
  <c r="P105" i="6"/>
  <c r="Q105" i="6" s="1"/>
  <c r="L105" i="6"/>
  <c r="P104" i="6"/>
  <c r="Q104" i="6" s="1"/>
  <c r="L104" i="6"/>
  <c r="P103" i="6"/>
  <c r="Q103" i="6" s="1"/>
  <c r="L103" i="6"/>
  <c r="P102" i="6"/>
  <c r="Q102" i="6" s="1"/>
  <c r="L102" i="6"/>
  <c r="P101" i="6"/>
  <c r="Q101" i="6" s="1"/>
  <c r="L101" i="6"/>
  <c r="P100" i="6"/>
  <c r="Q100" i="6" s="1"/>
  <c r="L100" i="6"/>
  <c r="P99" i="6"/>
  <c r="Q99" i="6" s="1"/>
  <c r="L99" i="6"/>
  <c r="P98" i="6"/>
  <c r="Q98" i="6" s="1"/>
  <c r="L98" i="6"/>
  <c r="P97" i="6"/>
  <c r="Q97" i="6" s="1"/>
  <c r="L97" i="6"/>
  <c r="P96" i="6"/>
  <c r="Q96" i="6" s="1"/>
  <c r="L96" i="6"/>
  <c r="P95" i="6"/>
  <c r="Q95" i="6" s="1"/>
  <c r="L95" i="6"/>
  <c r="P94" i="6"/>
  <c r="Q94" i="6" s="1"/>
  <c r="L94" i="6"/>
  <c r="P93" i="6"/>
  <c r="Q93" i="6" s="1"/>
  <c r="L93" i="6"/>
  <c r="P92" i="6"/>
  <c r="Q92" i="6" s="1"/>
  <c r="L92" i="6"/>
  <c r="P91" i="6"/>
  <c r="Q91" i="6" s="1"/>
  <c r="L91" i="6"/>
  <c r="P90" i="6"/>
  <c r="Q90" i="6" s="1"/>
  <c r="L90" i="6"/>
  <c r="P89" i="6"/>
  <c r="Q89" i="6" s="1"/>
  <c r="L89" i="6"/>
  <c r="P88" i="6"/>
  <c r="Q88" i="6" s="1"/>
  <c r="L88" i="6"/>
  <c r="P87" i="6"/>
  <c r="Q87" i="6" s="1"/>
  <c r="L87" i="6"/>
  <c r="P86" i="6"/>
  <c r="Q86" i="6" s="1"/>
  <c r="L86" i="6"/>
  <c r="P85" i="6"/>
  <c r="Q85" i="6" s="1"/>
  <c r="L85" i="6"/>
  <c r="P84" i="6"/>
  <c r="Q84" i="6" s="1"/>
  <c r="L84" i="6"/>
  <c r="P83" i="6"/>
  <c r="Q83" i="6" s="1"/>
  <c r="L83" i="6"/>
  <c r="P82" i="6"/>
  <c r="Q82" i="6" s="1"/>
  <c r="L82" i="6"/>
  <c r="P81" i="6"/>
  <c r="Q81" i="6" s="1"/>
  <c r="L81" i="6"/>
  <c r="P80" i="6"/>
  <c r="Q80" i="6" s="1"/>
  <c r="L80" i="6"/>
  <c r="P79" i="6"/>
  <c r="Q79" i="6" s="1"/>
  <c r="L79" i="6"/>
  <c r="P78" i="6"/>
  <c r="Q78" i="6" s="1"/>
  <c r="L78" i="6"/>
  <c r="P77" i="6"/>
  <c r="Q77" i="6" s="1"/>
  <c r="L77" i="6"/>
  <c r="P76" i="6"/>
  <c r="Q76" i="6" s="1"/>
  <c r="L76" i="6"/>
  <c r="P75" i="6"/>
  <c r="Q75" i="6" s="1"/>
  <c r="L75" i="6"/>
  <c r="P74" i="6"/>
  <c r="Q74" i="6" s="1"/>
  <c r="L74" i="6"/>
  <c r="P73" i="6"/>
  <c r="Q73" i="6" s="1"/>
  <c r="L73" i="6"/>
  <c r="P72" i="6"/>
  <c r="Q72" i="6" s="1"/>
  <c r="L72" i="6"/>
  <c r="P71" i="6"/>
  <c r="Q71" i="6" s="1"/>
  <c r="L71" i="6"/>
  <c r="P70" i="6"/>
  <c r="Q70" i="6" s="1"/>
  <c r="L70" i="6"/>
  <c r="P69" i="6"/>
  <c r="Q69" i="6" s="1"/>
  <c r="L69" i="6"/>
  <c r="P68" i="6"/>
  <c r="Q68" i="6" s="1"/>
  <c r="L68" i="6"/>
  <c r="P67" i="6"/>
  <c r="Q67" i="6" s="1"/>
  <c r="L67" i="6"/>
  <c r="P66" i="6"/>
  <c r="Q66" i="6" s="1"/>
  <c r="L66" i="6"/>
  <c r="P65" i="6"/>
  <c r="Q65" i="6" s="1"/>
  <c r="L65" i="6"/>
  <c r="P64" i="6"/>
  <c r="Q64" i="6" s="1"/>
  <c r="L64" i="6"/>
  <c r="P63" i="6"/>
  <c r="Q63" i="6" s="1"/>
  <c r="L63" i="6"/>
  <c r="Q62" i="6"/>
  <c r="P62" i="6"/>
  <c r="L62" i="6"/>
  <c r="P61" i="6"/>
  <c r="Q61" i="6" s="1"/>
  <c r="L61" i="6"/>
  <c r="P60" i="6"/>
  <c r="Q60" i="6" s="1"/>
  <c r="L60" i="6"/>
  <c r="P59" i="6"/>
  <c r="Q59" i="6" s="1"/>
  <c r="L59" i="6"/>
  <c r="P58" i="6"/>
  <c r="Q58" i="6" s="1"/>
  <c r="L58" i="6"/>
  <c r="P57" i="6"/>
  <c r="Q57" i="6" s="1"/>
  <c r="L57" i="6"/>
  <c r="P56" i="6"/>
  <c r="Q56" i="6" s="1"/>
  <c r="L56" i="6"/>
  <c r="P55" i="6"/>
  <c r="Q55" i="6" s="1"/>
  <c r="L55" i="6"/>
  <c r="P54" i="6"/>
  <c r="Q54" i="6" s="1"/>
  <c r="L54" i="6"/>
  <c r="P53" i="6"/>
  <c r="Q53" i="6" s="1"/>
  <c r="L53" i="6"/>
  <c r="P52" i="6"/>
  <c r="Q52" i="6" s="1"/>
  <c r="L52" i="6"/>
  <c r="P51" i="6"/>
  <c r="Q51" i="6" s="1"/>
  <c r="L51" i="6"/>
  <c r="P50" i="6"/>
  <c r="Q50" i="6" s="1"/>
  <c r="L50" i="6"/>
  <c r="P49" i="6"/>
  <c r="Q49" i="6" s="1"/>
  <c r="L49" i="6"/>
  <c r="P48" i="6"/>
  <c r="Q48" i="6" s="1"/>
  <c r="L48" i="6"/>
  <c r="P47" i="6"/>
  <c r="Q47" i="6" s="1"/>
  <c r="L47" i="6"/>
  <c r="P46" i="6"/>
  <c r="Q46" i="6" s="1"/>
  <c r="L46" i="6"/>
  <c r="P45" i="6"/>
  <c r="Q45" i="6" s="1"/>
  <c r="L45" i="6"/>
  <c r="P44" i="6"/>
  <c r="Q44" i="6" s="1"/>
  <c r="L44" i="6"/>
  <c r="P43" i="6"/>
  <c r="Q43" i="6" s="1"/>
  <c r="L43" i="6"/>
  <c r="P42" i="6"/>
  <c r="Q42" i="6" s="1"/>
  <c r="L42" i="6"/>
  <c r="P41" i="6"/>
  <c r="Q41" i="6" s="1"/>
  <c r="L41" i="6"/>
  <c r="P40" i="6"/>
  <c r="Q40" i="6" s="1"/>
  <c r="L40" i="6"/>
  <c r="P39" i="6"/>
  <c r="Q39" i="6" s="1"/>
  <c r="L39" i="6"/>
  <c r="P38" i="6"/>
  <c r="Q38" i="6" s="1"/>
  <c r="L38" i="6"/>
  <c r="P37" i="6"/>
  <c r="Q37" i="6" s="1"/>
  <c r="L37" i="6"/>
  <c r="P36" i="6"/>
  <c r="Q36" i="6" s="1"/>
  <c r="L36" i="6"/>
  <c r="P35" i="6"/>
  <c r="Q35" i="6" s="1"/>
  <c r="L35" i="6"/>
  <c r="P34" i="6"/>
  <c r="Q34" i="6" s="1"/>
  <c r="L34" i="6"/>
  <c r="P33" i="6"/>
  <c r="Q33" i="6" s="1"/>
  <c r="L33" i="6"/>
  <c r="P32" i="6"/>
  <c r="Q32" i="6" s="1"/>
  <c r="L32" i="6"/>
  <c r="P31" i="6"/>
  <c r="Q31" i="6" s="1"/>
  <c r="L31" i="6"/>
  <c r="P30" i="6"/>
  <c r="Q30" i="6" s="1"/>
  <c r="L30" i="6"/>
  <c r="P29" i="6"/>
  <c r="Q29" i="6" s="1"/>
  <c r="L29" i="6"/>
  <c r="P28" i="6"/>
  <c r="Q28" i="6" s="1"/>
  <c r="L28" i="6"/>
  <c r="P27" i="6"/>
  <c r="Q27" i="6" s="1"/>
  <c r="L27" i="6"/>
  <c r="P26" i="6"/>
  <c r="Q26" i="6" s="1"/>
  <c r="L26" i="6"/>
  <c r="P25" i="6"/>
  <c r="Q25" i="6" s="1"/>
  <c r="L25" i="6"/>
  <c r="P24" i="6"/>
  <c r="Q24" i="6" s="1"/>
  <c r="L24" i="6"/>
  <c r="P23" i="6"/>
  <c r="Q23" i="6" s="1"/>
  <c r="L23" i="6"/>
  <c r="P22" i="6"/>
  <c r="Q22" i="6" s="1"/>
  <c r="L22" i="6"/>
  <c r="P21" i="6"/>
  <c r="Q21" i="6" s="1"/>
  <c r="L21" i="6"/>
  <c r="P20" i="6"/>
  <c r="Q20" i="6" s="1"/>
  <c r="L20" i="6"/>
  <c r="P19" i="6"/>
  <c r="Q19" i="6" s="1"/>
  <c r="L19" i="6"/>
  <c r="P18" i="6"/>
  <c r="Q18" i="6" s="1"/>
  <c r="L18" i="6"/>
  <c r="P17" i="6"/>
  <c r="Q17" i="6" s="1"/>
  <c r="L17" i="6"/>
  <c r="P16" i="6"/>
  <c r="Q16" i="6" s="1"/>
  <c r="L16" i="6"/>
  <c r="P15" i="6"/>
  <c r="Q15" i="6" s="1"/>
  <c r="L15" i="6"/>
  <c r="Q14" i="6"/>
  <c r="P14" i="6"/>
  <c r="L14" i="6"/>
  <c r="P13" i="6"/>
  <c r="Q13" i="6" s="1"/>
  <c r="L13" i="6"/>
  <c r="P12" i="6"/>
  <c r="Q12" i="6" s="1"/>
  <c r="L12" i="6"/>
  <c r="P11" i="6"/>
  <c r="Q11" i="6" s="1"/>
  <c r="L11" i="6"/>
  <c r="P10" i="6"/>
  <c r="Q10" i="6" s="1"/>
  <c r="L10" i="6"/>
  <c r="P9" i="6"/>
  <c r="Q9" i="6" s="1"/>
  <c r="L9" i="6"/>
  <c r="P8" i="6"/>
  <c r="Q8" i="6" s="1"/>
  <c r="L8" i="6"/>
  <c r="P7" i="6"/>
  <c r="Q7" i="6" s="1"/>
  <c r="P326" i="7"/>
  <c r="Q326" i="7" s="1"/>
  <c r="L326" i="7"/>
  <c r="P325" i="7"/>
  <c r="Q325" i="7" s="1"/>
  <c r="L325" i="7"/>
  <c r="P324" i="7"/>
  <c r="Q324" i="7" s="1"/>
  <c r="L324" i="7"/>
  <c r="P323" i="7"/>
  <c r="Q323" i="7" s="1"/>
  <c r="L323" i="7"/>
  <c r="P322" i="7"/>
  <c r="Q322" i="7" s="1"/>
  <c r="L322" i="7"/>
  <c r="P321" i="7"/>
  <c r="Q321" i="7" s="1"/>
  <c r="L321" i="7"/>
  <c r="P320" i="7"/>
  <c r="Q320" i="7" s="1"/>
  <c r="L320" i="7"/>
  <c r="P319" i="7"/>
  <c r="Q319" i="7" s="1"/>
  <c r="L319" i="7"/>
  <c r="P318" i="7"/>
  <c r="Q318" i="7" s="1"/>
  <c r="L318" i="7"/>
  <c r="P317" i="7"/>
  <c r="Q317" i="7" s="1"/>
  <c r="L317" i="7"/>
  <c r="P316" i="7"/>
  <c r="Q316" i="7" s="1"/>
  <c r="L316" i="7"/>
  <c r="P315" i="7"/>
  <c r="Q315" i="7" s="1"/>
  <c r="L315" i="7"/>
  <c r="P314" i="7"/>
  <c r="Q314" i="7" s="1"/>
  <c r="L314" i="7"/>
  <c r="P313" i="7"/>
  <c r="Q313" i="7" s="1"/>
  <c r="L313" i="7"/>
  <c r="P312" i="7"/>
  <c r="Q312" i="7" s="1"/>
  <c r="L312" i="7"/>
  <c r="P311" i="7"/>
  <c r="Q311" i="7" s="1"/>
  <c r="L311" i="7"/>
  <c r="P310" i="7"/>
  <c r="Q310" i="7" s="1"/>
  <c r="L310" i="7"/>
  <c r="P309" i="7"/>
  <c r="Q309" i="7" s="1"/>
  <c r="L309" i="7"/>
  <c r="P308" i="7"/>
  <c r="Q308" i="7" s="1"/>
  <c r="L308" i="7"/>
  <c r="P307" i="7"/>
  <c r="Q307" i="7" s="1"/>
  <c r="L307" i="7"/>
  <c r="P306" i="7"/>
  <c r="Q306" i="7" s="1"/>
  <c r="L306" i="7"/>
  <c r="P305" i="7"/>
  <c r="Q305" i="7" s="1"/>
  <c r="L305" i="7"/>
  <c r="P304" i="7"/>
  <c r="Q304" i="7" s="1"/>
  <c r="L304" i="7"/>
  <c r="P303" i="7"/>
  <c r="Q303" i="7" s="1"/>
  <c r="L303" i="7"/>
  <c r="P302" i="7"/>
  <c r="Q302" i="7" s="1"/>
  <c r="L302" i="7"/>
  <c r="P301" i="7"/>
  <c r="Q301" i="7" s="1"/>
  <c r="L301" i="7"/>
  <c r="P300" i="7"/>
  <c r="Q300" i="7" s="1"/>
  <c r="L300" i="7"/>
  <c r="P299" i="7"/>
  <c r="Q299" i="7" s="1"/>
  <c r="L299" i="7"/>
  <c r="P298" i="7"/>
  <c r="Q298" i="7" s="1"/>
  <c r="L298" i="7"/>
  <c r="P297" i="7"/>
  <c r="Q297" i="7" s="1"/>
  <c r="L297" i="7"/>
  <c r="P296" i="7"/>
  <c r="Q296" i="7" s="1"/>
  <c r="L296" i="7"/>
  <c r="P295" i="7"/>
  <c r="Q295" i="7" s="1"/>
  <c r="L295" i="7"/>
  <c r="P294" i="7"/>
  <c r="Q294" i="7" s="1"/>
  <c r="L294" i="7"/>
  <c r="P293" i="7"/>
  <c r="Q293" i="7" s="1"/>
  <c r="L293" i="7"/>
  <c r="P292" i="7"/>
  <c r="Q292" i="7" s="1"/>
  <c r="L292" i="7"/>
  <c r="P291" i="7"/>
  <c r="Q291" i="7" s="1"/>
  <c r="L291" i="7"/>
  <c r="P290" i="7"/>
  <c r="Q290" i="7" s="1"/>
  <c r="L290" i="7"/>
  <c r="P289" i="7"/>
  <c r="Q289" i="7" s="1"/>
  <c r="L289" i="7"/>
  <c r="P288" i="7"/>
  <c r="Q288" i="7" s="1"/>
  <c r="L288" i="7"/>
  <c r="P287" i="7"/>
  <c r="Q287" i="7" s="1"/>
  <c r="L287" i="7"/>
  <c r="P286" i="7"/>
  <c r="Q286" i="7" s="1"/>
  <c r="L286" i="7"/>
  <c r="P285" i="7"/>
  <c r="Q285" i="7" s="1"/>
  <c r="L285" i="7"/>
  <c r="P284" i="7"/>
  <c r="Q284" i="7" s="1"/>
  <c r="L284" i="7"/>
  <c r="P283" i="7"/>
  <c r="Q283" i="7" s="1"/>
  <c r="L283" i="7"/>
  <c r="P282" i="7"/>
  <c r="Q282" i="7" s="1"/>
  <c r="L282" i="7"/>
  <c r="P281" i="7"/>
  <c r="Q281" i="7" s="1"/>
  <c r="L281" i="7"/>
  <c r="P280" i="7"/>
  <c r="Q280" i="7" s="1"/>
  <c r="L280" i="7"/>
  <c r="P279" i="7"/>
  <c r="Q279" i="7" s="1"/>
  <c r="L279" i="7"/>
  <c r="P278" i="7"/>
  <c r="Q278" i="7" s="1"/>
  <c r="L278" i="7"/>
  <c r="P277" i="7"/>
  <c r="Q277" i="7" s="1"/>
  <c r="L277" i="7"/>
  <c r="P276" i="7"/>
  <c r="Q276" i="7" s="1"/>
  <c r="L276" i="7"/>
  <c r="P275" i="7"/>
  <c r="Q275" i="7" s="1"/>
  <c r="L275" i="7"/>
  <c r="P274" i="7"/>
  <c r="Q274" i="7" s="1"/>
  <c r="L274" i="7"/>
  <c r="P273" i="7"/>
  <c r="Q273" i="7" s="1"/>
  <c r="L273" i="7"/>
  <c r="P272" i="7"/>
  <c r="Q272" i="7" s="1"/>
  <c r="L272" i="7"/>
  <c r="P271" i="7"/>
  <c r="Q271" i="7" s="1"/>
  <c r="L271" i="7"/>
  <c r="P270" i="7"/>
  <c r="Q270" i="7" s="1"/>
  <c r="L270" i="7"/>
  <c r="P269" i="7"/>
  <c r="Q269" i="7" s="1"/>
  <c r="L269" i="7"/>
  <c r="P268" i="7"/>
  <c r="Q268" i="7" s="1"/>
  <c r="L268" i="7"/>
  <c r="P267" i="7"/>
  <c r="Q267" i="7" s="1"/>
  <c r="L267" i="7"/>
  <c r="P266" i="7"/>
  <c r="Q266" i="7" s="1"/>
  <c r="L266" i="7"/>
  <c r="P265" i="7"/>
  <c r="Q265" i="7" s="1"/>
  <c r="L265" i="7"/>
  <c r="P264" i="7"/>
  <c r="Q264" i="7" s="1"/>
  <c r="L264" i="7"/>
  <c r="P263" i="7"/>
  <c r="Q263" i="7" s="1"/>
  <c r="L263" i="7"/>
  <c r="P262" i="7"/>
  <c r="Q262" i="7" s="1"/>
  <c r="L262" i="7"/>
  <c r="P261" i="7"/>
  <c r="Q261" i="7" s="1"/>
  <c r="L261" i="7"/>
  <c r="P260" i="7"/>
  <c r="Q260" i="7" s="1"/>
  <c r="L260" i="7"/>
  <c r="P259" i="7"/>
  <c r="Q259" i="7" s="1"/>
  <c r="L259" i="7"/>
  <c r="P258" i="7"/>
  <c r="Q258" i="7" s="1"/>
  <c r="L258" i="7"/>
  <c r="P257" i="7"/>
  <c r="Q257" i="7" s="1"/>
  <c r="L257" i="7"/>
  <c r="P256" i="7"/>
  <c r="Q256" i="7" s="1"/>
  <c r="L256" i="7"/>
  <c r="P255" i="7"/>
  <c r="Q255" i="7" s="1"/>
  <c r="L255" i="7"/>
  <c r="P254" i="7"/>
  <c r="Q254" i="7" s="1"/>
  <c r="L254" i="7"/>
  <c r="P253" i="7"/>
  <c r="Q253" i="7" s="1"/>
  <c r="L253" i="7"/>
  <c r="P252" i="7"/>
  <c r="Q252" i="7" s="1"/>
  <c r="L252" i="7"/>
  <c r="P251" i="7"/>
  <c r="Q251" i="7" s="1"/>
  <c r="L251" i="7"/>
  <c r="P250" i="7"/>
  <c r="Q250" i="7" s="1"/>
  <c r="L250" i="7"/>
  <c r="P249" i="7"/>
  <c r="Q249" i="7" s="1"/>
  <c r="L249" i="7"/>
  <c r="P248" i="7"/>
  <c r="Q248" i="7" s="1"/>
  <c r="L248" i="7"/>
  <c r="P247" i="7"/>
  <c r="Q247" i="7" s="1"/>
  <c r="L247" i="7"/>
  <c r="P246" i="7"/>
  <c r="Q246" i="7" s="1"/>
  <c r="L246" i="7"/>
  <c r="P245" i="7"/>
  <c r="Q245" i="7" s="1"/>
  <c r="L245" i="7"/>
  <c r="P244" i="7"/>
  <c r="Q244" i="7" s="1"/>
  <c r="L244" i="7"/>
  <c r="P243" i="7"/>
  <c r="Q243" i="7" s="1"/>
  <c r="L243" i="7"/>
  <c r="P242" i="7"/>
  <c r="Q242" i="7" s="1"/>
  <c r="L242" i="7"/>
  <c r="P241" i="7"/>
  <c r="Q241" i="7" s="1"/>
  <c r="L241" i="7"/>
  <c r="P240" i="7"/>
  <c r="Q240" i="7" s="1"/>
  <c r="L240" i="7"/>
  <c r="P239" i="7"/>
  <c r="Q239" i="7" s="1"/>
  <c r="L239" i="7"/>
  <c r="P238" i="7"/>
  <c r="Q238" i="7" s="1"/>
  <c r="L238" i="7"/>
  <c r="P237" i="7"/>
  <c r="Q237" i="7" s="1"/>
  <c r="L237" i="7"/>
  <c r="P236" i="7"/>
  <c r="Q236" i="7" s="1"/>
  <c r="L236" i="7"/>
  <c r="P235" i="7"/>
  <c r="Q235" i="7" s="1"/>
  <c r="L235" i="7"/>
  <c r="P234" i="7"/>
  <c r="Q234" i="7" s="1"/>
  <c r="L234" i="7"/>
  <c r="P233" i="7"/>
  <c r="Q233" i="7" s="1"/>
  <c r="L233" i="7"/>
  <c r="P232" i="7"/>
  <c r="Q232" i="7" s="1"/>
  <c r="L232" i="7"/>
  <c r="P231" i="7"/>
  <c r="Q231" i="7" s="1"/>
  <c r="L231" i="7"/>
  <c r="P230" i="7"/>
  <c r="Q230" i="7" s="1"/>
  <c r="L230" i="7"/>
  <c r="P229" i="7"/>
  <c r="Q229" i="7" s="1"/>
  <c r="L229" i="7"/>
  <c r="P228" i="7"/>
  <c r="Q228" i="7" s="1"/>
  <c r="L228" i="7"/>
  <c r="Q227" i="7"/>
  <c r="P227" i="7"/>
  <c r="L227" i="7"/>
  <c r="P226" i="7"/>
  <c r="Q226" i="7" s="1"/>
  <c r="L226" i="7"/>
  <c r="P225" i="7"/>
  <c r="Q225" i="7" s="1"/>
  <c r="L225" i="7"/>
  <c r="P224" i="7"/>
  <c r="Q224" i="7" s="1"/>
  <c r="L224" i="7"/>
  <c r="P223" i="7"/>
  <c r="Q223" i="7" s="1"/>
  <c r="L223" i="7"/>
  <c r="P222" i="7"/>
  <c r="Q222" i="7" s="1"/>
  <c r="L222" i="7"/>
  <c r="P221" i="7"/>
  <c r="Q221" i="7" s="1"/>
  <c r="L221" i="7"/>
  <c r="P220" i="7"/>
  <c r="Q220" i="7" s="1"/>
  <c r="L220" i="7"/>
  <c r="P219" i="7"/>
  <c r="Q219" i="7" s="1"/>
  <c r="L219" i="7"/>
  <c r="P218" i="7"/>
  <c r="Q218" i="7" s="1"/>
  <c r="L218" i="7"/>
  <c r="P217" i="7"/>
  <c r="Q217" i="7" s="1"/>
  <c r="L217" i="7"/>
  <c r="P216" i="7"/>
  <c r="Q216" i="7" s="1"/>
  <c r="L216" i="7"/>
  <c r="P215" i="7"/>
  <c r="Q215" i="7" s="1"/>
  <c r="L215" i="7"/>
  <c r="P214" i="7"/>
  <c r="Q214" i="7" s="1"/>
  <c r="L214" i="7"/>
  <c r="P213" i="7"/>
  <c r="Q213" i="7" s="1"/>
  <c r="L213" i="7"/>
  <c r="P212" i="7"/>
  <c r="Q212" i="7" s="1"/>
  <c r="L212" i="7"/>
  <c r="P211" i="7"/>
  <c r="Q211" i="7" s="1"/>
  <c r="L211" i="7"/>
  <c r="P210" i="7"/>
  <c r="Q210" i="7" s="1"/>
  <c r="L210" i="7"/>
  <c r="P209" i="7"/>
  <c r="Q209" i="7" s="1"/>
  <c r="L209" i="7"/>
  <c r="P208" i="7"/>
  <c r="Q208" i="7" s="1"/>
  <c r="L208" i="7"/>
  <c r="P207" i="7"/>
  <c r="Q207" i="7" s="1"/>
  <c r="L207" i="7"/>
  <c r="P206" i="7"/>
  <c r="Q206" i="7" s="1"/>
  <c r="L206" i="7"/>
  <c r="P205" i="7"/>
  <c r="Q205" i="7" s="1"/>
  <c r="L205" i="7"/>
  <c r="P204" i="7"/>
  <c r="Q204" i="7" s="1"/>
  <c r="L204" i="7"/>
  <c r="P203" i="7"/>
  <c r="Q203" i="7" s="1"/>
  <c r="L203" i="7"/>
  <c r="P202" i="7"/>
  <c r="Q202" i="7" s="1"/>
  <c r="L202" i="7"/>
  <c r="P201" i="7"/>
  <c r="Q201" i="7" s="1"/>
  <c r="L201" i="7"/>
  <c r="P200" i="7"/>
  <c r="Q200" i="7" s="1"/>
  <c r="L200" i="7"/>
  <c r="P199" i="7"/>
  <c r="Q199" i="7" s="1"/>
  <c r="L199" i="7"/>
  <c r="P198" i="7"/>
  <c r="Q198" i="7" s="1"/>
  <c r="L198" i="7"/>
  <c r="P197" i="7"/>
  <c r="Q197" i="7" s="1"/>
  <c r="L197" i="7"/>
  <c r="P196" i="7"/>
  <c r="Q196" i="7" s="1"/>
  <c r="L196" i="7"/>
  <c r="P195" i="7"/>
  <c r="Q195" i="7" s="1"/>
  <c r="L195" i="7"/>
  <c r="P194" i="7"/>
  <c r="Q194" i="7" s="1"/>
  <c r="L194" i="7"/>
  <c r="P193" i="7"/>
  <c r="Q193" i="7" s="1"/>
  <c r="L193" i="7"/>
  <c r="P192" i="7"/>
  <c r="Q192" i="7" s="1"/>
  <c r="L192" i="7"/>
  <c r="P191" i="7"/>
  <c r="Q191" i="7" s="1"/>
  <c r="L191" i="7"/>
  <c r="P190" i="7"/>
  <c r="Q190" i="7" s="1"/>
  <c r="L190" i="7"/>
  <c r="P189" i="7"/>
  <c r="Q189" i="7" s="1"/>
  <c r="L189" i="7"/>
  <c r="P188" i="7"/>
  <c r="Q188" i="7" s="1"/>
  <c r="L188" i="7"/>
  <c r="P187" i="7"/>
  <c r="Q187" i="7" s="1"/>
  <c r="L187" i="7"/>
  <c r="P186" i="7"/>
  <c r="Q186" i="7" s="1"/>
  <c r="L186" i="7"/>
  <c r="P185" i="7"/>
  <c r="Q185" i="7" s="1"/>
  <c r="L185" i="7"/>
  <c r="P184" i="7"/>
  <c r="Q184" i="7" s="1"/>
  <c r="L184" i="7"/>
  <c r="P183" i="7"/>
  <c r="Q183" i="7" s="1"/>
  <c r="L183" i="7"/>
  <c r="P182" i="7"/>
  <c r="Q182" i="7" s="1"/>
  <c r="L182" i="7"/>
  <c r="P181" i="7"/>
  <c r="Q181" i="7" s="1"/>
  <c r="L181" i="7"/>
  <c r="P180" i="7"/>
  <c r="Q180" i="7" s="1"/>
  <c r="L180" i="7"/>
  <c r="Q179" i="7"/>
  <c r="P179" i="7"/>
  <c r="L179" i="7"/>
  <c r="P178" i="7"/>
  <c r="Q178" i="7" s="1"/>
  <c r="L178" i="7"/>
  <c r="P177" i="7"/>
  <c r="Q177" i="7" s="1"/>
  <c r="L177" i="7"/>
  <c r="P176" i="7"/>
  <c r="Q176" i="7" s="1"/>
  <c r="L176" i="7"/>
  <c r="P175" i="7"/>
  <c r="Q175" i="7" s="1"/>
  <c r="L175" i="7"/>
  <c r="P174" i="7"/>
  <c r="Q174" i="7" s="1"/>
  <c r="L174" i="7"/>
  <c r="P173" i="7"/>
  <c r="Q173" i="7" s="1"/>
  <c r="L173" i="7"/>
  <c r="P172" i="7"/>
  <c r="Q172" i="7" s="1"/>
  <c r="L172" i="7"/>
  <c r="P171" i="7"/>
  <c r="Q171" i="7" s="1"/>
  <c r="L171" i="7"/>
  <c r="P170" i="7"/>
  <c r="Q170" i="7" s="1"/>
  <c r="L170" i="7"/>
  <c r="P169" i="7"/>
  <c r="Q169" i="7" s="1"/>
  <c r="L169" i="7"/>
  <c r="P168" i="7"/>
  <c r="Q168" i="7" s="1"/>
  <c r="L168" i="7"/>
  <c r="P167" i="7"/>
  <c r="Q167" i="7" s="1"/>
  <c r="L167" i="7"/>
  <c r="P166" i="7"/>
  <c r="Q166" i="7" s="1"/>
  <c r="L166" i="7"/>
  <c r="P165" i="7"/>
  <c r="Q165" i="7" s="1"/>
  <c r="L165" i="7"/>
  <c r="P164" i="7"/>
  <c r="Q164" i="7" s="1"/>
  <c r="L164" i="7"/>
  <c r="P163" i="7"/>
  <c r="Q163" i="7" s="1"/>
  <c r="L163" i="7"/>
  <c r="P162" i="7"/>
  <c r="Q162" i="7" s="1"/>
  <c r="L162" i="7"/>
  <c r="P161" i="7"/>
  <c r="Q161" i="7" s="1"/>
  <c r="L161" i="7"/>
  <c r="P160" i="7"/>
  <c r="Q160" i="7" s="1"/>
  <c r="L160" i="7"/>
  <c r="P159" i="7"/>
  <c r="Q159" i="7" s="1"/>
  <c r="L159" i="7"/>
  <c r="P158" i="7"/>
  <c r="Q158" i="7" s="1"/>
  <c r="L158" i="7"/>
  <c r="P157" i="7"/>
  <c r="Q157" i="7" s="1"/>
  <c r="L157" i="7"/>
  <c r="P156" i="7"/>
  <c r="Q156" i="7" s="1"/>
  <c r="L156" i="7"/>
  <c r="P155" i="7"/>
  <c r="Q155" i="7" s="1"/>
  <c r="L155" i="7"/>
  <c r="P154" i="7"/>
  <c r="Q154" i="7" s="1"/>
  <c r="L154" i="7"/>
  <c r="P153" i="7"/>
  <c r="Q153" i="7" s="1"/>
  <c r="L153" i="7"/>
  <c r="P152" i="7"/>
  <c r="Q152" i="7" s="1"/>
  <c r="L152" i="7"/>
  <c r="P151" i="7"/>
  <c r="Q151" i="7" s="1"/>
  <c r="L151" i="7"/>
  <c r="P150" i="7"/>
  <c r="Q150" i="7" s="1"/>
  <c r="L150" i="7"/>
  <c r="P149" i="7"/>
  <c r="Q149" i="7" s="1"/>
  <c r="L149" i="7"/>
  <c r="P148" i="7"/>
  <c r="Q148" i="7" s="1"/>
  <c r="L148" i="7"/>
  <c r="P147" i="7"/>
  <c r="Q147" i="7" s="1"/>
  <c r="L147" i="7"/>
  <c r="P146" i="7"/>
  <c r="Q146" i="7" s="1"/>
  <c r="L146" i="7"/>
  <c r="P145" i="7"/>
  <c r="Q145" i="7" s="1"/>
  <c r="L145" i="7"/>
  <c r="P144" i="7"/>
  <c r="Q144" i="7" s="1"/>
  <c r="L144" i="7"/>
  <c r="P143" i="7"/>
  <c r="Q143" i="7" s="1"/>
  <c r="L143" i="7"/>
  <c r="P142" i="7"/>
  <c r="Q142" i="7" s="1"/>
  <c r="L142" i="7"/>
  <c r="P141" i="7"/>
  <c r="Q141" i="7" s="1"/>
  <c r="L141" i="7"/>
  <c r="P140" i="7"/>
  <c r="Q140" i="7" s="1"/>
  <c r="L140" i="7"/>
  <c r="P139" i="7"/>
  <c r="Q139" i="7" s="1"/>
  <c r="L139" i="7"/>
  <c r="P138" i="7"/>
  <c r="Q138" i="7" s="1"/>
  <c r="L138" i="7"/>
  <c r="P137" i="7"/>
  <c r="Q137" i="7" s="1"/>
  <c r="L137" i="7"/>
  <c r="P136" i="7"/>
  <c r="Q136" i="7" s="1"/>
  <c r="L136" i="7"/>
  <c r="P135" i="7"/>
  <c r="Q135" i="7" s="1"/>
  <c r="L135" i="7"/>
  <c r="P134" i="7"/>
  <c r="Q134" i="7" s="1"/>
  <c r="L134" i="7"/>
  <c r="P133" i="7"/>
  <c r="Q133" i="7" s="1"/>
  <c r="L133" i="7"/>
  <c r="P132" i="7"/>
  <c r="Q132" i="7" s="1"/>
  <c r="L132" i="7"/>
  <c r="P131" i="7"/>
  <c r="Q131" i="7" s="1"/>
  <c r="L131" i="7"/>
  <c r="P130" i="7"/>
  <c r="Q130" i="7" s="1"/>
  <c r="L130" i="7"/>
  <c r="P129" i="7"/>
  <c r="Q129" i="7" s="1"/>
  <c r="L129" i="7"/>
  <c r="P128" i="7"/>
  <c r="Q128" i="7" s="1"/>
  <c r="L128" i="7"/>
  <c r="P127" i="7"/>
  <c r="Q127" i="7" s="1"/>
  <c r="L127" i="7"/>
  <c r="P126" i="7"/>
  <c r="Q126" i="7" s="1"/>
  <c r="L126" i="7"/>
  <c r="P125" i="7"/>
  <c r="Q125" i="7" s="1"/>
  <c r="L125" i="7"/>
  <c r="P124" i="7"/>
  <c r="Q124" i="7" s="1"/>
  <c r="L124" i="7"/>
  <c r="P123" i="7"/>
  <c r="Q123" i="7" s="1"/>
  <c r="L123" i="7"/>
  <c r="P122" i="7"/>
  <c r="Q122" i="7" s="1"/>
  <c r="L122" i="7"/>
  <c r="P121" i="7"/>
  <c r="Q121" i="7" s="1"/>
  <c r="L121" i="7"/>
  <c r="P120" i="7"/>
  <c r="Q120" i="7" s="1"/>
  <c r="L120" i="7"/>
  <c r="P119" i="7"/>
  <c r="Q119" i="7" s="1"/>
  <c r="L119" i="7"/>
  <c r="P118" i="7"/>
  <c r="Q118" i="7" s="1"/>
  <c r="L118" i="7"/>
  <c r="P117" i="7"/>
  <c r="Q117" i="7" s="1"/>
  <c r="L117" i="7"/>
  <c r="P116" i="7"/>
  <c r="Q116" i="7" s="1"/>
  <c r="L116" i="7"/>
  <c r="Q115" i="7"/>
  <c r="P115" i="7"/>
  <c r="L115" i="7"/>
  <c r="P114" i="7"/>
  <c r="Q114" i="7" s="1"/>
  <c r="L114" i="7"/>
  <c r="P113" i="7"/>
  <c r="Q113" i="7" s="1"/>
  <c r="L113" i="7"/>
  <c r="P112" i="7"/>
  <c r="Q112" i="7" s="1"/>
  <c r="L112" i="7"/>
  <c r="P111" i="7"/>
  <c r="Q111" i="7" s="1"/>
  <c r="L111" i="7"/>
  <c r="P110" i="7"/>
  <c r="Q110" i="7" s="1"/>
  <c r="L110" i="7"/>
  <c r="P109" i="7"/>
  <c r="Q109" i="7" s="1"/>
  <c r="L109" i="7"/>
  <c r="P108" i="7"/>
  <c r="Q108" i="7" s="1"/>
  <c r="L108" i="7"/>
  <c r="P107" i="7"/>
  <c r="Q107" i="7" s="1"/>
  <c r="L107" i="7"/>
  <c r="P106" i="7"/>
  <c r="Q106" i="7" s="1"/>
  <c r="L106" i="7"/>
  <c r="P105" i="7"/>
  <c r="Q105" i="7" s="1"/>
  <c r="L105" i="7"/>
  <c r="P104" i="7"/>
  <c r="Q104" i="7" s="1"/>
  <c r="L104" i="7"/>
  <c r="P103" i="7"/>
  <c r="Q103" i="7" s="1"/>
  <c r="L103" i="7"/>
  <c r="P102" i="7"/>
  <c r="Q102" i="7" s="1"/>
  <c r="L102" i="7"/>
  <c r="P101" i="7"/>
  <c r="Q101" i="7" s="1"/>
  <c r="L101" i="7"/>
  <c r="P100" i="7"/>
  <c r="Q100" i="7" s="1"/>
  <c r="L100" i="7"/>
  <c r="P99" i="7"/>
  <c r="Q99" i="7" s="1"/>
  <c r="L99" i="7"/>
  <c r="P98" i="7"/>
  <c r="Q98" i="7" s="1"/>
  <c r="L98" i="7"/>
  <c r="P97" i="7"/>
  <c r="Q97" i="7" s="1"/>
  <c r="L97" i="7"/>
  <c r="P96" i="7"/>
  <c r="Q96" i="7" s="1"/>
  <c r="L96" i="7"/>
  <c r="P95" i="7"/>
  <c r="Q95" i="7" s="1"/>
  <c r="L95" i="7"/>
  <c r="P94" i="7"/>
  <c r="Q94" i="7" s="1"/>
  <c r="L94" i="7"/>
  <c r="P93" i="7"/>
  <c r="Q93" i="7" s="1"/>
  <c r="L93" i="7"/>
  <c r="P92" i="7"/>
  <c r="Q92" i="7" s="1"/>
  <c r="L92" i="7"/>
  <c r="P91" i="7"/>
  <c r="Q91" i="7" s="1"/>
  <c r="L91" i="7"/>
  <c r="P90" i="7"/>
  <c r="Q90" i="7" s="1"/>
  <c r="L90" i="7"/>
  <c r="P89" i="7"/>
  <c r="Q89" i="7" s="1"/>
  <c r="L89" i="7"/>
  <c r="P88" i="7"/>
  <c r="Q88" i="7" s="1"/>
  <c r="L88" i="7"/>
  <c r="P87" i="7"/>
  <c r="Q87" i="7" s="1"/>
  <c r="L87" i="7"/>
  <c r="P86" i="7"/>
  <c r="Q86" i="7" s="1"/>
  <c r="L86" i="7"/>
  <c r="P85" i="7"/>
  <c r="Q85" i="7" s="1"/>
  <c r="L85" i="7"/>
  <c r="P84" i="7"/>
  <c r="Q84" i="7" s="1"/>
  <c r="L84" i="7"/>
  <c r="P83" i="7"/>
  <c r="Q83" i="7" s="1"/>
  <c r="L83" i="7"/>
  <c r="P82" i="7"/>
  <c r="Q82" i="7" s="1"/>
  <c r="L82" i="7"/>
  <c r="P81" i="7"/>
  <c r="Q81" i="7" s="1"/>
  <c r="L81" i="7"/>
  <c r="P80" i="7"/>
  <c r="Q80" i="7" s="1"/>
  <c r="L80" i="7"/>
  <c r="P79" i="7"/>
  <c r="Q79" i="7" s="1"/>
  <c r="L79" i="7"/>
  <c r="P78" i="7"/>
  <c r="Q78" i="7" s="1"/>
  <c r="L78" i="7"/>
  <c r="P77" i="7"/>
  <c r="Q77" i="7" s="1"/>
  <c r="L77" i="7"/>
  <c r="P76" i="7"/>
  <c r="Q76" i="7" s="1"/>
  <c r="L76" i="7"/>
  <c r="P75" i="7"/>
  <c r="Q75" i="7" s="1"/>
  <c r="L75" i="7"/>
  <c r="P74" i="7"/>
  <c r="Q74" i="7" s="1"/>
  <c r="L74" i="7"/>
  <c r="P73" i="7"/>
  <c r="Q73" i="7" s="1"/>
  <c r="L73" i="7"/>
  <c r="P72" i="7"/>
  <c r="Q72" i="7" s="1"/>
  <c r="L72" i="7"/>
  <c r="P71" i="7"/>
  <c r="Q71" i="7" s="1"/>
  <c r="L71" i="7"/>
  <c r="P70" i="7"/>
  <c r="Q70" i="7" s="1"/>
  <c r="L70" i="7"/>
  <c r="P69" i="7"/>
  <c r="Q69" i="7" s="1"/>
  <c r="L69" i="7"/>
  <c r="P68" i="7"/>
  <c r="Q68" i="7" s="1"/>
  <c r="L68" i="7"/>
  <c r="Q67" i="7"/>
  <c r="P67" i="7"/>
  <c r="L67" i="7"/>
  <c r="P66" i="7"/>
  <c r="Q66" i="7" s="1"/>
  <c r="L66" i="7"/>
  <c r="P65" i="7"/>
  <c r="Q65" i="7" s="1"/>
  <c r="L65" i="7"/>
  <c r="P64" i="7"/>
  <c r="Q64" i="7" s="1"/>
  <c r="L64" i="7"/>
  <c r="P63" i="7"/>
  <c r="Q63" i="7" s="1"/>
  <c r="L63" i="7"/>
  <c r="P62" i="7"/>
  <c r="Q62" i="7" s="1"/>
  <c r="L62" i="7"/>
  <c r="P61" i="7"/>
  <c r="Q61" i="7" s="1"/>
  <c r="L61" i="7"/>
  <c r="P60" i="7"/>
  <c r="Q60" i="7" s="1"/>
  <c r="L60" i="7"/>
  <c r="P59" i="7"/>
  <c r="Q59" i="7" s="1"/>
  <c r="L59" i="7"/>
  <c r="P58" i="7"/>
  <c r="Q58" i="7" s="1"/>
  <c r="L58" i="7"/>
  <c r="P57" i="7"/>
  <c r="Q57" i="7" s="1"/>
  <c r="L57" i="7"/>
  <c r="P56" i="7"/>
  <c r="Q56" i="7" s="1"/>
  <c r="L56" i="7"/>
  <c r="P55" i="7"/>
  <c r="Q55" i="7" s="1"/>
  <c r="L55" i="7"/>
  <c r="P54" i="7"/>
  <c r="Q54" i="7" s="1"/>
  <c r="L54" i="7"/>
  <c r="P53" i="7"/>
  <c r="Q53" i="7" s="1"/>
  <c r="L53" i="7"/>
  <c r="P52" i="7"/>
  <c r="Q52" i="7" s="1"/>
  <c r="L52" i="7"/>
  <c r="P51" i="7"/>
  <c r="Q51" i="7" s="1"/>
  <c r="L51" i="7"/>
  <c r="P50" i="7"/>
  <c r="Q50" i="7" s="1"/>
  <c r="L50" i="7"/>
  <c r="P49" i="7"/>
  <c r="Q49" i="7" s="1"/>
  <c r="L49" i="7"/>
  <c r="P48" i="7"/>
  <c r="Q48" i="7" s="1"/>
  <c r="L48" i="7"/>
  <c r="P47" i="7"/>
  <c r="Q47" i="7" s="1"/>
  <c r="L47" i="7"/>
  <c r="P46" i="7"/>
  <c r="Q46" i="7" s="1"/>
  <c r="L46" i="7"/>
  <c r="P45" i="7"/>
  <c r="Q45" i="7" s="1"/>
  <c r="L45" i="7"/>
  <c r="P44" i="7"/>
  <c r="Q44" i="7" s="1"/>
  <c r="L44" i="7"/>
  <c r="P43" i="7"/>
  <c r="Q43" i="7" s="1"/>
  <c r="L43" i="7"/>
  <c r="P42" i="7"/>
  <c r="Q42" i="7" s="1"/>
  <c r="L42" i="7"/>
  <c r="P41" i="7"/>
  <c r="Q41" i="7" s="1"/>
  <c r="L41" i="7"/>
  <c r="P40" i="7"/>
  <c r="Q40" i="7" s="1"/>
  <c r="L40" i="7"/>
  <c r="P39" i="7"/>
  <c r="Q39" i="7" s="1"/>
  <c r="L39" i="7"/>
  <c r="P38" i="7"/>
  <c r="Q38" i="7" s="1"/>
  <c r="L38" i="7"/>
  <c r="P37" i="7"/>
  <c r="Q37" i="7" s="1"/>
  <c r="L37" i="7"/>
  <c r="P36" i="7"/>
  <c r="Q36" i="7" s="1"/>
  <c r="L36" i="7"/>
  <c r="Q35" i="7"/>
  <c r="P35" i="7"/>
  <c r="L35" i="7"/>
  <c r="P34" i="7"/>
  <c r="Q34" i="7" s="1"/>
  <c r="L34" i="7"/>
  <c r="P33" i="7"/>
  <c r="Q33" i="7" s="1"/>
  <c r="L33" i="7"/>
  <c r="P32" i="7"/>
  <c r="Q32" i="7" s="1"/>
  <c r="L32" i="7"/>
  <c r="P31" i="7"/>
  <c r="Q31" i="7" s="1"/>
  <c r="L31" i="7"/>
  <c r="P30" i="7"/>
  <c r="Q30" i="7" s="1"/>
  <c r="L30" i="7"/>
  <c r="P29" i="7"/>
  <c r="Q29" i="7" s="1"/>
  <c r="L29" i="7"/>
  <c r="P28" i="7"/>
  <c r="Q28" i="7" s="1"/>
  <c r="L28" i="7"/>
  <c r="P27" i="7"/>
  <c r="Q27" i="7" s="1"/>
  <c r="L27" i="7"/>
  <c r="P26" i="7"/>
  <c r="Q26" i="7" s="1"/>
  <c r="L26" i="7"/>
  <c r="P25" i="7"/>
  <c r="Q25" i="7" s="1"/>
  <c r="L25" i="7"/>
  <c r="P24" i="7"/>
  <c r="Q24" i="7" s="1"/>
  <c r="L24" i="7"/>
  <c r="P23" i="7"/>
  <c r="Q23" i="7" s="1"/>
  <c r="L23" i="7"/>
  <c r="P22" i="7"/>
  <c r="Q22" i="7" s="1"/>
  <c r="L22" i="7"/>
  <c r="P21" i="7"/>
  <c r="Q21" i="7" s="1"/>
  <c r="L21" i="7"/>
  <c r="P20" i="7"/>
  <c r="Q20" i="7" s="1"/>
  <c r="L20" i="7"/>
  <c r="P19" i="7"/>
  <c r="Q19" i="7" s="1"/>
  <c r="L19" i="7"/>
  <c r="P18" i="7"/>
  <c r="Q18" i="7" s="1"/>
  <c r="L18" i="7"/>
  <c r="P17" i="7"/>
  <c r="Q17" i="7" s="1"/>
  <c r="L17" i="7"/>
  <c r="P16" i="7"/>
  <c r="Q16" i="7" s="1"/>
  <c r="L16" i="7"/>
  <c r="P15" i="7"/>
  <c r="Q15" i="7" s="1"/>
  <c r="L15" i="7"/>
  <c r="P14" i="7"/>
  <c r="Q14" i="7" s="1"/>
  <c r="L14" i="7"/>
  <c r="P13" i="7"/>
  <c r="Q13" i="7" s="1"/>
  <c r="L13" i="7"/>
  <c r="P12" i="7"/>
  <c r="Q12" i="7" s="1"/>
  <c r="L12" i="7"/>
  <c r="P11" i="7"/>
  <c r="Q11" i="7" s="1"/>
  <c r="L11" i="7"/>
  <c r="P10" i="7"/>
  <c r="Q10" i="7" s="1"/>
  <c r="L10" i="7"/>
  <c r="P9" i="7"/>
  <c r="Q9" i="7" s="1"/>
  <c r="L9" i="7"/>
  <c r="P8" i="7"/>
  <c r="Q8" i="7" s="1"/>
  <c r="L8" i="7"/>
  <c r="P7" i="7"/>
  <c r="Q7" i="7" s="1"/>
  <c r="P326" i="8"/>
  <c r="Q326" i="8" s="1"/>
  <c r="L326" i="8"/>
  <c r="P325" i="8"/>
  <c r="Q325" i="8" s="1"/>
  <c r="L325" i="8"/>
  <c r="P324" i="8"/>
  <c r="Q324" i="8" s="1"/>
  <c r="L324" i="8"/>
  <c r="P323" i="8"/>
  <c r="Q323" i="8" s="1"/>
  <c r="L323" i="8"/>
  <c r="P322" i="8"/>
  <c r="Q322" i="8" s="1"/>
  <c r="L322" i="8"/>
  <c r="P321" i="8"/>
  <c r="Q321" i="8" s="1"/>
  <c r="L321" i="8"/>
  <c r="P320" i="8"/>
  <c r="Q320" i="8" s="1"/>
  <c r="L320" i="8"/>
  <c r="P319" i="8"/>
  <c r="Q319" i="8" s="1"/>
  <c r="L319" i="8"/>
  <c r="P318" i="8"/>
  <c r="Q318" i="8" s="1"/>
  <c r="L318" i="8"/>
  <c r="P317" i="8"/>
  <c r="Q317" i="8" s="1"/>
  <c r="L317" i="8"/>
  <c r="P316" i="8"/>
  <c r="Q316" i="8" s="1"/>
  <c r="L316" i="8"/>
  <c r="P315" i="8"/>
  <c r="Q315" i="8" s="1"/>
  <c r="L315" i="8"/>
  <c r="P314" i="8"/>
  <c r="Q314" i="8" s="1"/>
  <c r="L314" i="8"/>
  <c r="P313" i="8"/>
  <c r="Q313" i="8" s="1"/>
  <c r="L313" i="8"/>
  <c r="P312" i="8"/>
  <c r="Q312" i="8" s="1"/>
  <c r="L312" i="8"/>
  <c r="P311" i="8"/>
  <c r="Q311" i="8" s="1"/>
  <c r="L311" i="8"/>
  <c r="P310" i="8"/>
  <c r="Q310" i="8" s="1"/>
  <c r="L310" i="8"/>
  <c r="P309" i="8"/>
  <c r="Q309" i="8" s="1"/>
  <c r="L309" i="8"/>
  <c r="P308" i="8"/>
  <c r="Q308" i="8" s="1"/>
  <c r="L308" i="8"/>
  <c r="P307" i="8"/>
  <c r="Q307" i="8" s="1"/>
  <c r="L307" i="8"/>
  <c r="P306" i="8"/>
  <c r="Q306" i="8" s="1"/>
  <c r="L306" i="8"/>
  <c r="P305" i="8"/>
  <c r="Q305" i="8" s="1"/>
  <c r="L305" i="8"/>
  <c r="P304" i="8"/>
  <c r="Q304" i="8" s="1"/>
  <c r="L304" i="8"/>
  <c r="P303" i="8"/>
  <c r="Q303" i="8" s="1"/>
  <c r="L303" i="8"/>
  <c r="P302" i="8"/>
  <c r="Q302" i="8" s="1"/>
  <c r="L302" i="8"/>
  <c r="P301" i="8"/>
  <c r="Q301" i="8" s="1"/>
  <c r="L301" i="8"/>
  <c r="P300" i="8"/>
  <c r="Q300" i="8" s="1"/>
  <c r="L300" i="8"/>
  <c r="P299" i="8"/>
  <c r="Q299" i="8" s="1"/>
  <c r="L299" i="8"/>
  <c r="P298" i="8"/>
  <c r="Q298" i="8" s="1"/>
  <c r="L298" i="8"/>
  <c r="P297" i="8"/>
  <c r="Q297" i="8" s="1"/>
  <c r="L297" i="8"/>
  <c r="P296" i="8"/>
  <c r="Q296" i="8" s="1"/>
  <c r="L296" i="8"/>
  <c r="P295" i="8"/>
  <c r="Q295" i="8" s="1"/>
  <c r="L295" i="8"/>
  <c r="P294" i="8"/>
  <c r="Q294" i="8" s="1"/>
  <c r="L294" i="8"/>
  <c r="P293" i="8"/>
  <c r="Q293" i="8" s="1"/>
  <c r="L293" i="8"/>
  <c r="P292" i="8"/>
  <c r="Q292" i="8" s="1"/>
  <c r="L292" i="8"/>
  <c r="P291" i="8"/>
  <c r="Q291" i="8" s="1"/>
  <c r="L291" i="8"/>
  <c r="P290" i="8"/>
  <c r="Q290" i="8" s="1"/>
  <c r="L290" i="8"/>
  <c r="P289" i="8"/>
  <c r="Q289" i="8" s="1"/>
  <c r="L289" i="8"/>
  <c r="P288" i="8"/>
  <c r="Q288" i="8" s="1"/>
  <c r="L288" i="8"/>
  <c r="P287" i="8"/>
  <c r="Q287" i="8" s="1"/>
  <c r="L287" i="8"/>
  <c r="P286" i="8"/>
  <c r="Q286" i="8" s="1"/>
  <c r="L286" i="8"/>
  <c r="P285" i="8"/>
  <c r="Q285" i="8" s="1"/>
  <c r="L285" i="8"/>
  <c r="P284" i="8"/>
  <c r="Q284" i="8" s="1"/>
  <c r="L284" i="8"/>
  <c r="P283" i="8"/>
  <c r="Q283" i="8" s="1"/>
  <c r="L283" i="8"/>
  <c r="P282" i="8"/>
  <c r="Q282" i="8" s="1"/>
  <c r="L282" i="8"/>
  <c r="P281" i="8"/>
  <c r="Q281" i="8" s="1"/>
  <c r="L281" i="8"/>
  <c r="P280" i="8"/>
  <c r="Q280" i="8" s="1"/>
  <c r="L280" i="8"/>
  <c r="P279" i="8"/>
  <c r="Q279" i="8" s="1"/>
  <c r="L279" i="8"/>
  <c r="P278" i="8"/>
  <c r="Q278" i="8" s="1"/>
  <c r="L278" i="8"/>
  <c r="P277" i="8"/>
  <c r="Q277" i="8" s="1"/>
  <c r="L277" i="8"/>
  <c r="P276" i="8"/>
  <c r="Q276" i="8" s="1"/>
  <c r="L276" i="8"/>
  <c r="P275" i="8"/>
  <c r="Q275" i="8" s="1"/>
  <c r="L275" i="8"/>
  <c r="P274" i="8"/>
  <c r="Q274" i="8" s="1"/>
  <c r="L274" i="8"/>
  <c r="P273" i="8"/>
  <c r="Q273" i="8" s="1"/>
  <c r="L273" i="8"/>
  <c r="P272" i="8"/>
  <c r="Q272" i="8" s="1"/>
  <c r="L272" i="8"/>
  <c r="P271" i="8"/>
  <c r="Q271" i="8" s="1"/>
  <c r="L271" i="8"/>
  <c r="P270" i="8"/>
  <c r="Q270" i="8" s="1"/>
  <c r="L270" i="8"/>
  <c r="P269" i="8"/>
  <c r="Q269" i="8" s="1"/>
  <c r="L269" i="8"/>
  <c r="P268" i="8"/>
  <c r="Q268" i="8" s="1"/>
  <c r="L268" i="8"/>
  <c r="P267" i="8"/>
  <c r="Q267" i="8" s="1"/>
  <c r="L267" i="8"/>
  <c r="P266" i="8"/>
  <c r="Q266" i="8" s="1"/>
  <c r="L266" i="8"/>
  <c r="P265" i="8"/>
  <c r="Q265" i="8" s="1"/>
  <c r="L265" i="8"/>
  <c r="P264" i="8"/>
  <c r="Q264" i="8" s="1"/>
  <c r="L264" i="8"/>
  <c r="P263" i="8"/>
  <c r="Q263" i="8" s="1"/>
  <c r="L263" i="8"/>
  <c r="P262" i="8"/>
  <c r="Q262" i="8" s="1"/>
  <c r="L262" i="8"/>
  <c r="P261" i="8"/>
  <c r="Q261" i="8" s="1"/>
  <c r="L261" i="8"/>
  <c r="P260" i="8"/>
  <c r="Q260" i="8" s="1"/>
  <c r="L260" i="8"/>
  <c r="P259" i="8"/>
  <c r="Q259" i="8" s="1"/>
  <c r="L259" i="8"/>
  <c r="P258" i="8"/>
  <c r="Q258" i="8" s="1"/>
  <c r="L258" i="8"/>
  <c r="P257" i="8"/>
  <c r="Q257" i="8" s="1"/>
  <c r="L257" i="8"/>
  <c r="P256" i="8"/>
  <c r="Q256" i="8" s="1"/>
  <c r="L256" i="8"/>
  <c r="P255" i="8"/>
  <c r="Q255" i="8" s="1"/>
  <c r="L255" i="8"/>
  <c r="P254" i="8"/>
  <c r="Q254" i="8" s="1"/>
  <c r="L254" i="8"/>
  <c r="P253" i="8"/>
  <c r="Q253" i="8" s="1"/>
  <c r="L253" i="8"/>
  <c r="P252" i="8"/>
  <c r="Q252" i="8" s="1"/>
  <c r="L252" i="8"/>
  <c r="P251" i="8"/>
  <c r="Q251" i="8" s="1"/>
  <c r="L251" i="8"/>
  <c r="P250" i="8"/>
  <c r="Q250" i="8" s="1"/>
  <c r="L250" i="8"/>
  <c r="P249" i="8"/>
  <c r="Q249" i="8" s="1"/>
  <c r="L249" i="8"/>
  <c r="P248" i="8"/>
  <c r="Q248" i="8" s="1"/>
  <c r="L248" i="8"/>
  <c r="P247" i="8"/>
  <c r="Q247" i="8" s="1"/>
  <c r="L247" i="8"/>
  <c r="P246" i="8"/>
  <c r="Q246" i="8" s="1"/>
  <c r="L246" i="8"/>
  <c r="P245" i="8"/>
  <c r="Q245" i="8" s="1"/>
  <c r="L245" i="8"/>
  <c r="P244" i="8"/>
  <c r="Q244" i="8" s="1"/>
  <c r="L244" i="8"/>
  <c r="P243" i="8"/>
  <c r="Q243" i="8" s="1"/>
  <c r="L243" i="8"/>
  <c r="P242" i="8"/>
  <c r="Q242" i="8" s="1"/>
  <c r="L242" i="8"/>
  <c r="P241" i="8"/>
  <c r="Q241" i="8" s="1"/>
  <c r="L241" i="8"/>
  <c r="P240" i="8"/>
  <c r="Q240" i="8" s="1"/>
  <c r="L240" i="8"/>
  <c r="P239" i="8"/>
  <c r="Q239" i="8" s="1"/>
  <c r="L239" i="8"/>
  <c r="P238" i="8"/>
  <c r="Q238" i="8" s="1"/>
  <c r="L238" i="8"/>
  <c r="P237" i="8"/>
  <c r="Q237" i="8" s="1"/>
  <c r="L237" i="8"/>
  <c r="P236" i="8"/>
  <c r="Q236" i="8" s="1"/>
  <c r="L236" i="8"/>
  <c r="P235" i="8"/>
  <c r="Q235" i="8" s="1"/>
  <c r="L235" i="8"/>
  <c r="P234" i="8"/>
  <c r="Q234" i="8" s="1"/>
  <c r="L234" i="8"/>
  <c r="P233" i="8"/>
  <c r="Q233" i="8" s="1"/>
  <c r="L233" i="8"/>
  <c r="P232" i="8"/>
  <c r="Q232" i="8" s="1"/>
  <c r="L232" i="8"/>
  <c r="P231" i="8"/>
  <c r="Q231" i="8" s="1"/>
  <c r="L231" i="8"/>
  <c r="P230" i="8"/>
  <c r="Q230" i="8" s="1"/>
  <c r="L230" i="8"/>
  <c r="P229" i="8"/>
  <c r="Q229" i="8" s="1"/>
  <c r="L229" i="8"/>
  <c r="P228" i="8"/>
  <c r="Q228" i="8" s="1"/>
  <c r="L228" i="8"/>
  <c r="P227" i="8"/>
  <c r="Q227" i="8" s="1"/>
  <c r="L227" i="8"/>
  <c r="P226" i="8"/>
  <c r="Q226" i="8" s="1"/>
  <c r="L226" i="8"/>
  <c r="P225" i="8"/>
  <c r="Q225" i="8" s="1"/>
  <c r="L225" i="8"/>
  <c r="P224" i="8"/>
  <c r="Q224" i="8" s="1"/>
  <c r="L224" i="8"/>
  <c r="P223" i="8"/>
  <c r="Q223" i="8" s="1"/>
  <c r="L223" i="8"/>
  <c r="P222" i="8"/>
  <c r="Q222" i="8" s="1"/>
  <c r="L222" i="8"/>
  <c r="P221" i="8"/>
  <c r="Q221" i="8" s="1"/>
  <c r="L221" i="8"/>
  <c r="P220" i="8"/>
  <c r="Q220" i="8" s="1"/>
  <c r="L220" i="8"/>
  <c r="P219" i="8"/>
  <c r="Q219" i="8" s="1"/>
  <c r="L219" i="8"/>
  <c r="P218" i="8"/>
  <c r="Q218" i="8" s="1"/>
  <c r="L218" i="8"/>
  <c r="P217" i="8"/>
  <c r="Q217" i="8" s="1"/>
  <c r="L217" i="8"/>
  <c r="P216" i="8"/>
  <c r="Q216" i="8" s="1"/>
  <c r="L216" i="8"/>
  <c r="P215" i="8"/>
  <c r="Q215" i="8" s="1"/>
  <c r="L215" i="8"/>
  <c r="P214" i="8"/>
  <c r="Q214" i="8" s="1"/>
  <c r="L214" i="8"/>
  <c r="P213" i="8"/>
  <c r="Q213" i="8" s="1"/>
  <c r="L213" i="8"/>
  <c r="P212" i="8"/>
  <c r="Q212" i="8" s="1"/>
  <c r="L212" i="8"/>
  <c r="P211" i="8"/>
  <c r="Q211" i="8" s="1"/>
  <c r="L211" i="8"/>
  <c r="P210" i="8"/>
  <c r="Q210" i="8" s="1"/>
  <c r="L210" i="8"/>
  <c r="P209" i="8"/>
  <c r="Q209" i="8" s="1"/>
  <c r="L209" i="8"/>
  <c r="P208" i="8"/>
  <c r="Q208" i="8" s="1"/>
  <c r="L208" i="8"/>
  <c r="P207" i="8"/>
  <c r="Q207" i="8" s="1"/>
  <c r="L207" i="8"/>
  <c r="P206" i="8"/>
  <c r="Q206" i="8" s="1"/>
  <c r="L206" i="8"/>
  <c r="P205" i="8"/>
  <c r="Q205" i="8" s="1"/>
  <c r="L205" i="8"/>
  <c r="P204" i="8"/>
  <c r="Q204" i="8" s="1"/>
  <c r="L204" i="8"/>
  <c r="P203" i="8"/>
  <c r="Q203" i="8" s="1"/>
  <c r="L203" i="8"/>
  <c r="P202" i="8"/>
  <c r="Q202" i="8" s="1"/>
  <c r="L202" i="8"/>
  <c r="P201" i="8"/>
  <c r="Q201" i="8" s="1"/>
  <c r="L201" i="8"/>
  <c r="P200" i="8"/>
  <c r="Q200" i="8" s="1"/>
  <c r="L200" i="8"/>
  <c r="P199" i="8"/>
  <c r="Q199" i="8" s="1"/>
  <c r="L199" i="8"/>
  <c r="P198" i="8"/>
  <c r="Q198" i="8" s="1"/>
  <c r="L198" i="8"/>
  <c r="P197" i="8"/>
  <c r="Q197" i="8" s="1"/>
  <c r="L197" i="8"/>
  <c r="P196" i="8"/>
  <c r="Q196" i="8" s="1"/>
  <c r="L196" i="8"/>
  <c r="P195" i="8"/>
  <c r="Q195" i="8" s="1"/>
  <c r="L195" i="8"/>
  <c r="P194" i="8"/>
  <c r="Q194" i="8" s="1"/>
  <c r="L194" i="8"/>
  <c r="P193" i="8"/>
  <c r="Q193" i="8" s="1"/>
  <c r="L193" i="8"/>
  <c r="P192" i="8"/>
  <c r="Q192" i="8" s="1"/>
  <c r="L192" i="8"/>
  <c r="P191" i="8"/>
  <c r="Q191" i="8" s="1"/>
  <c r="L191" i="8"/>
  <c r="P190" i="8"/>
  <c r="Q190" i="8" s="1"/>
  <c r="L190" i="8"/>
  <c r="P189" i="8"/>
  <c r="Q189" i="8" s="1"/>
  <c r="L189" i="8"/>
  <c r="P188" i="8"/>
  <c r="Q188" i="8" s="1"/>
  <c r="L188" i="8"/>
  <c r="P187" i="8"/>
  <c r="Q187" i="8" s="1"/>
  <c r="L187" i="8"/>
  <c r="P186" i="8"/>
  <c r="Q186" i="8" s="1"/>
  <c r="L186" i="8"/>
  <c r="P185" i="8"/>
  <c r="Q185" i="8" s="1"/>
  <c r="L185" i="8"/>
  <c r="P184" i="8"/>
  <c r="Q184" i="8" s="1"/>
  <c r="L184" i="8"/>
  <c r="P183" i="8"/>
  <c r="Q183" i="8" s="1"/>
  <c r="L183" i="8"/>
  <c r="P182" i="8"/>
  <c r="Q182" i="8" s="1"/>
  <c r="L182" i="8"/>
  <c r="P181" i="8"/>
  <c r="Q181" i="8" s="1"/>
  <c r="L181" i="8"/>
  <c r="P180" i="8"/>
  <c r="Q180" i="8" s="1"/>
  <c r="L180" i="8"/>
  <c r="P179" i="8"/>
  <c r="Q179" i="8" s="1"/>
  <c r="L179" i="8"/>
  <c r="P178" i="8"/>
  <c r="Q178" i="8" s="1"/>
  <c r="L178" i="8"/>
  <c r="P177" i="8"/>
  <c r="Q177" i="8" s="1"/>
  <c r="L177" i="8"/>
  <c r="P176" i="8"/>
  <c r="Q176" i="8" s="1"/>
  <c r="L176" i="8"/>
  <c r="P175" i="8"/>
  <c r="Q175" i="8" s="1"/>
  <c r="L175" i="8"/>
  <c r="P174" i="8"/>
  <c r="Q174" i="8" s="1"/>
  <c r="L174" i="8"/>
  <c r="P173" i="8"/>
  <c r="Q173" i="8" s="1"/>
  <c r="L173" i="8"/>
  <c r="P172" i="8"/>
  <c r="Q172" i="8" s="1"/>
  <c r="L172" i="8"/>
  <c r="P171" i="8"/>
  <c r="Q171" i="8" s="1"/>
  <c r="L171" i="8"/>
  <c r="P170" i="8"/>
  <c r="Q170" i="8" s="1"/>
  <c r="L170" i="8"/>
  <c r="P169" i="8"/>
  <c r="Q169" i="8" s="1"/>
  <c r="L169" i="8"/>
  <c r="P168" i="8"/>
  <c r="Q168" i="8" s="1"/>
  <c r="L168" i="8"/>
  <c r="P167" i="8"/>
  <c r="Q167" i="8" s="1"/>
  <c r="L167" i="8"/>
  <c r="P166" i="8"/>
  <c r="Q166" i="8" s="1"/>
  <c r="L166" i="8"/>
  <c r="P165" i="8"/>
  <c r="Q165" i="8" s="1"/>
  <c r="L165" i="8"/>
  <c r="P164" i="8"/>
  <c r="Q164" i="8" s="1"/>
  <c r="L164" i="8"/>
  <c r="P163" i="8"/>
  <c r="Q163" i="8" s="1"/>
  <c r="L163" i="8"/>
  <c r="P162" i="8"/>
  <c r="Q162" i="8" s="1"/>
  <c r="L162" i="8"/>
  <c r="P161" i="8"/>
  <c r="Q161" i="8" s="1"/>
  <c r="L161" i="8"/>
  <c r="P160" i="8"/>
  <c r="Q160" i="8" s="1"/>
  <c r="L160" i="8"/>
  <c r="P159" i="8"/>
  <c r="Q159" i="8" s="1"/>
  <c r="L159" i="8"/>
  <c r="P158" i="8"/>
  <c r="Q158" i="8" s="1"/>
  <c r="L158" i="8"/>
  <c r="P157" i="8"/>
  <c r="Q157" i="8" s="1"/>
  <c r="L157" i="8"/>
  <c r="P156" i="8"/>
  <c r="Q156" i="8" s="1"/>
  <c r="L156" i="8"/>
  <c r="P155" i="8"/>
  <c r="Q155" i="8" s="1"/>
  <c r="L155" i="8"/>
  <c r="P154" i="8"/>
  <c r="Q154" i="8" s="1"/>
  <c r="L154" i="8"/>
  <c r="P153" i="8"/>
  <c r="Q153" i="8" s="1"/>
  <c r="L153" i="8"/>
  <c r="Q152" i="8"/>
  <c r="P152" i="8"/>
  <c r="L152" i="8"/>
  <c r="P151" i="8"/>
  <c r="Q151" i="8" s="1"/>
  <c r="L151" i="8"/>
  <c r="P150" i="8"/>
  <c r="Q150" i="8" s="1"/>
  <c r="L150" i="8"/>
  <c r="P149" i="8"/>
  <c r="Q149" i="8" s="1"/>
  <c r="L149" i="8"/>
  <c r="P148" i="8"/>
  <c r="Q148" i="8" s="1"/>
  <c r="L148" i="8"/>
  <c r="P147" i="8"/>
  <c r="Q147" i="8" s="1"/>
  <c r="L147" i="8"/>
  <c r="P146" i="8"/>
  <c r="Q146" i="8" s="1"/>
  <c r="L146" i="8"/>
  <c r="P145" i="8"/>
  <c r="Q145" i="8" s="1"/>
  <c r="L145" i="8"/>
  <c r="P144" i="8"/>
  <c r="Q144" i="8" s="1"/>
  <c r="L144" i="8"/>
  <c r="P143" i="8"/>
  <c r="Q143" i="8" s="1"/>
  <c r="L143" i="8"/>
  <c r="P142" i="8"/>
  <c r="Q142" i="8" s="1"/>
  <c r="L142" i="8"/>
  <c r="P141" i="8"/>
  <c r="Q141" i="8" s="1"/>
  <c r="L141" i="8"/>
  <c r="P140" i="8"/>
  <c r="Q140" i="8" s="1"/>
  <c r="L140" i="8"/>
  <c r="P139" i="8"/>
  <c r="Q139" i="8" s="1"/>
  <c r="L139" i="8"/>
  <c r="P138" i="8"/>
  <c r="Q138" i="8" s="1"/>
  <c r="L138" i="8"/>
  <c r="P137" i="8"/>
  <c r="Q137" i="8" s="1"/>
  <c r="L137" i="8"/>
  <c r="P136" i="8"/>
  <c r="Q136" i="8" s="1"/>
  <c r="L136" i="8"/>
  <c r="P135" i="8"/>
  <c r="Q135" i="8" s="1"/>
  <c r="L135" i="8"/>
  <c r="P134" i="8"/>
  <c r="Q134" i="8" s="1"/>
  <c r="L134" i="8"/>
  <c r="P133" i="8"/>
  <c r="Q133" i="8" s="1"/>
  <c r="L133" i="8"/>
  <c r="P132" i="8"/>
  <c r="Q132" i="8" s="1"/>
  <c r="L132" i="8"/>
  <c r="P131" i="8"/>
  <c r="Q131" i="8" s="1"/>
  <c r="L131" i="8"/>
  <c r="P130" i="8"/>
  <c r="Q130" i="8" s="1"/>
  <c r="L130" i="8"/>
  <c r="P129" i="8"/>
  <c r="Q129" i="8" s="1"/>
  <c r="L129" i="8"/>
  <c r="P128" i="8"/>
  <c r="Q128" i="8" s="1"/>
  <c r="L128" i="8"/>
  <c r="P127" i="8"/>
  <c r="Q127" i="8" s="1"/>
  <c r="L127" i="8"/>
  <c r="P126" i="8"/>
  <c r="Q126" i="8" s="1"/>
  <c r="L126" i="8"/>
  <c r="P125" i="8"/>
  <c r="Q125" i="8" s="1"/>
  <c r="L125" i="8"/>
  <c r="P124" i="8"/>
  <c r="Q124" i="8" s="1"/>
  <c r="L124" i="8"/>
  <c r="P123" i="8"/>
  <c r="Q123" i="8" s="1"/>
  <c r="L123" i="8"/>
  <c r="P122" i="8"/>
  <c r="Q122" i="8" s="1"/>
  <c r="L122" i="8"/>
  <c r="P121" i="8"/>
  <c r="Q121" i="8" s="1"/>
  <c r="L121" i="8"/>
  <c r="P120" i="8"/>
  <c r="Q120" i="8" s="1"/>
  <c r="L120" i="8"/>
  <c r="P119" i="8"/>
  <c r="Q119" i="8" s="1"/>
  <c r="L119" i="8"/>
  <c r="P118" i="8"/>
  <c r="Q118" i="8" s="1"/>
  <c r="L118" i="8"/>
  <c r="P117" i="8"/>
  <c r="Q117" i="8" s="1"/>
  <c r="L117" i="8"/>
  <c r="P116" i="8"/>
  <c r="Q116" i="8" s="1"/>
  <c r="L116" i="8"/>
  <c r="P115" i="8"/>
  <c r="Q115" i="8" s="1"/>
  <c r="L115" i="8"/>
  <c r="P114" i="8"/>
  <c r="Q114" i="8" s="1"/>
  <c r="L114" i="8"/>
  <c r="P113" i="8"/>
  <c r="Q113" i="8" s="1"/>
  <c r="L113" i="8"/>
  <c r="P112" i="8"/>
  <c r="Q112" i="8" s="1"/>
  <c r="L112" i="8"/>
  <c r="P111" i="8"/>
  <c r="Q111" i="8" s="1"/>
  <c r="L111" i="8"/>
  <c r="P110" i="8"/>
  <c r="Q110" i="8" s="1"/>
  <c r="L110" i="8"/>
  <c r="P109" i="8"/>
  <c r="Q109" i="8" s="1"/>
  <c r="L109" i="8"/>
  <c r="P108" i="8"/>
  <c r="Q108" i="8" s="1"/>
  <c r="L108" i="8"/>
  <c r="P107" i="8"/>
  <c r="Q107" i="8" s="1"/>
  <c r="L107" i="8"/>
  <c r="P106" i="8"/>
  <c r="Q106" i="8" s="1"/>
  <c r="L106" i="8"/>
  <c r="P105" i="8"/>
  <c r="Q105" i="8" s="1"/>
  <c r="L105" i="8"/>
  <c r="P104" i="8"/>
  <c r="Q104" i="8" s="1"/>
  <c r="L104" i="8"/>
  <c r="P103" i="8"/>
  <c r="Q103" i="8" s="1"/>
  <c r="L103" i="8"/>
  <c r="P102" i="8"/>
  <c r="Q102" i="8" s="1"/>
  <c r="L102" i="8"/>
  <c r="P101" i="8"/>
  <c r="Q101" i="8" s="1"/>
  <c r="L101" i="8"/>
  <c r="P100" i="8"/>
  <c r="Q100" i="8" s="1"/>
  <c r="L100" i="8"/>
  <c r="P99" i="8"/>
  <c r="Q99" i="8" s="1"/>
  <c r="L99" i="8"/>
  <c r="P98" i="8"/>
  <c r="Q98" i="8" s="1"/>
  <c r="L98" i="8"/>
  <c r="P97" i="8"/>
  <c r="Q97" i="8" s="1"/>
  <c r="L97" i="8"/>
  <c r="P96" i="8"/>
  <c r="Q96" i="8" s="1"/>
  <c r="L96" i="8"/>
  <c r="P95" i="8"/>
  <c r="Q95" i="8" s="1"/>
  <c r="L95" i="8"/>
  <c r="P94" i="8"/>
  <c r="Q94" i="8" s="1"/>
  <c r="L94" i="8"/>
  <c r="P93" i="8"/>
  <c r="Q93" i="8" s="1"/>
  <c r="L93" i="8"/>
  <c r="P92" i="8"/>
  <c r="Q92" i="8" s="1"/>
  <c r="L92" i="8"/>
  <c r="P91" i="8"/>
  <c r="Q91" i="8" s="1"/>
  <c r="L91" i="8"/>
  <c r="P90" i="8"/>
  <c r="Q90" i="8" s="1"/>
  <c r="L90" i="8"/>
  <c r="P89" i="8"/>
  <c r="Q89" i="8" s="1"/>
  <c r="L89" i="8"/>
  <c r="P88" i="8"/>
  <c r="Q88" i="8" s="1"/>
  <c r="L88" i="8"/>
  <c r="P87" i="8"/>
  <c r="Q87" i="8" s="1"/>
  <c r="L87" i="8"/>
  <c r="P86" i="8"/>
  <c r="Q86" i="8" s="1"/>
  <c r="L86" i="8"/>
  <c r="P85" i="8"/>
  <c r="Q85" i="8" s="1"/>
  <c r="L85" i="8"/>
  <c r="P84" i="8"/>
  <c r="Q84" i="8" s="1"/>
  <c r="L84" i="8"/>
  <c r="P83" i="8"/>
  <c r="Q83" i="8" s="1"/>
  <c r="L83" i="8"/>
  <c r="P82" i="8"/>
  <c r="Q82" i="8" s="1"/>
  <c r="L82" i="8"/>
  <c r="P81" i="8"/>
  <c r="Q81" i="8" s="1"/>
  <c r="L81" i="8"/>
  <c r="P80" i="8"/>
  <c r="Q80" i="8" s="1"/>
  <c r="L80" i="8"/>
  <c r="P79" i="8"/>
  <c r="Q79" i="8" s="1"/>
  <c r="L79" i="8"/>
  <c r="P78" i="8"/>
  <c r="Q78" i="8" s="1"/>
  <c r="L78" i="8"/>
  <c r="P77" i="8"/>
  <c r="Q77" i="8" s="1"/>
  <c r="L77" i="8"/>
  <c r="P76" i="8"/>
  <c r="Q76" i="8" s="1"/>
  <c r="L76" i="8"/>
  <c r="P75" i="8"/>
  <c r="Q75" i="8" s="1"/>
  <c r="L75" i="8"/>
  <c r="P74" i="8"/>
  <c r="Q74" i="8" s="1"/>
  <c r="L74" i="8"/>
  <c r="P73" i="8"/>
  <c r="Q73" i="8" s="1"/>
  <c r="L73" i="8"/>
  <c r="P72" i="8"/>
  <c r="Q72" i="8" s="1"/>
  <c r="L72" i="8"/>
  <c r="P71" i="8"/>
  <c r="Q71" i="8" s="1"/>
  <c r="L71" i="8"/>
  <c r="P70" i="8"/>
  <c r="Q70" i="8" s="1"/>
  <c r="L70" i="8"/>
  <c r="P69" i="8"/>
  <c r="Q69" i="8" s="1"/>
  <c r="L69" i="8"/>
  <c r="P68" i="8"/>
  <c r="Q68" i="8" s="1"/>
  <c r="L68" i="8"/>
  <c r="P67" i="8"/>
  <c r="Q67" i="8" s="1"/>
  <c r="L67" i="8"/>
  <c r="P66" i="8"/>
  <c r="Q66" i="8" s="1"/>
  <c r="L66" i="8"/>
  <c r="P65" i="8"/>
  <c r="Q65" i="8" s="1"/>
  <c r="L65" i="8"/>
  <c r="P64" i="8"/>
  <c r="Q64" i="8" s="1"/>
  <c r="L64" i="8"/>
  <c r="P63" i="8"/>
  <c r="Q63" i="8" s="1"/>
  <c r="L63" i="8"/>
  <c r="P62" i="8"/>
  <c r="Q62" i="8" s="1"/>
  <c r="L62" i="8"/>
  <c r="P61" i="8"/>
  <c r="Q61" i="8" s="1"/>
  <c r="L61" i="8"/>
  <c r="P60" i="8"/>
  <c r="Q60" i="8" s="1"/>
  <c r="L60" i="8"/>
  <c r="P59" i="8"/>
  <c r="Q59" i="8" s="1"/>
  <c r="L59" i="8"/>
  <c r="P58" i="8"/>
  <c r="Q58" i="8" s="1"/>
  <c r="L58" i="8"/>
  <c r="P57" i="8"/>
  <c r="Q57" i="8" s="1"/>
  <c r="L57" i="8"/>
  <c r="P56" i="8"/>
  <c r="Q56" i="8" s="1"/>
  <c r="L56" i="8"/>
  <c r="P55" i="8"/>
  <c r="Q55" i="8" s="1"/>
  <c r="L55" i="8"/>
  <c r="P54" i="8"/>
  <c r="Q54" i="8" s="1"/>
  <c r="L54" i="8"/>
  <c r="P53" i="8"/>
  <c r="Q53" i="8" s="1"/>
  <c r="L53" i="8"/>
  <c r="P52" i="8"/>
  <c r="Q52" i="8" s="1"/>
  <c r="L52" i="8"/>
  <c r="P51" i="8"/>
  <c r="Q51" i="8" s="1"/>
  <c r="L51" i="8"/>
  <c r="P50" i="8"/>
  <c r="Q50" i="8" s="1"/>
  <c r="L50" i="8"/>
  <c r="P49" i="8"/>
  <c r="Q49" i="8" s="1"/>
  <c r="L49" i="8"/>
  <c r="P48" i="8"/>
  <c r="Q48" i="8" s="1"/>
  <c r="L48" i="8"/>
  <c r="P47" i="8"/>
  <c r="Q47" i="8" s="1"/>
  <c r="L47" i="8"/>
  <c r="P46" i="8"/>
  <c r="Q46" i="8" s="1"/>
  <c r="L46" i="8"/>
  <c r="P45" i="8"/>
  <c r="Q45" i="8" s="1"/>
  <c r="L45" i="8"/>
  <c r="P44" i="8"/>
  <c r="Q44" i="8" s="1"/>
  <c r="L44" i="8"/>
  <c r="P43" i="8"/>
  <c r="Q43" i="8" s="1"/>
  <c r="L43" i="8"/>
  <c r="P42" i="8"/>
  <c r="Q42" i="8" s="1"/>
  <c r="L42" i="8"/>
  <c r="P41" i="8"/>
  <c r="Q41" i="8" s="1"/>
  <c r="L41" i="8"/>
  <c r="P40" i="8"/>
  <c r="Q40" i="8" s="1"/>
  <c r="L40" i="8"/>
  <c r="P39" i="8"/>
  <c r="Q39" i="8" s="1"/>
  <c r="L39" i="8"/>
  <c r="P38" i="8"/>
  <c r="Q38" i="8" s="1"/>
  <c r="L38" i="8"/>
  <c r="P37" i="8"/>
  <c r="Q37" i="8" s="1"/>
  <c r="L37" i="8"/>
  <c r="P36" i="8"/>
  <c r="Q36" i="8" s="1"/>
  <c r="L36" i="8"/>
  <c r="P35" i="8"/>
  <c r="Q35" i="8" s="1"/>
  <c r="L35" i="8"/>
  <c r="P34" i="8"/>
  <c r="Q34" i="8" s="1"/>
  <c r="L34" i="8"/>
  <c r="P33" i="8"/>
  <c r="Q33" i="8" s="1"/>
  <c r="L33" i="8"/>
  <c r="P32" i="8"/>
  <c r="Q32" i="8" s="1"/>
  <c r="L32" i="8"/>
  <c r="P31" i="8"/>
  <c r="Q31" i="8" s="1"/>
  <c r="L31" i="8"/>
  <c r="P30" i="8"/>
  <c r="Q30" i="8" s="1"/>
  <c r="L30" i="8"/>
  <c r="P29" i="8"/>
  <c r="Q29" i="8" s="1"/>
  <c r="L29" i="8"/>
  <c r="P28" i="8"/>
  <c r="Q28" i="8" s="1"/>
  <c r="L28" i="8"/>
  <c r="P27" i="8"/>
  <c r="Q27" i="8" s="1"/>
  <c r="L27" i="8"/>
  <c r="P26" i="8"/>
  <c r="Q26" i="8" s="1"/>
  <c r="L26" i="8"/>
  <c r="P25" i="8"/>
  <c r="Q25" i="8" s="1"/>
  <c r="L25" i="8"/>
  <c r="P24" i="8"/>
  <c r="Q24" i="8" s="1"/>
  <c r="L24" i="8"/>
  <c r="P23" i="8"/>
  <c r="Q23" i="8" s="1"/>
  <c r="L23" i="8"/>
  <c r="P22" i="8"/>
  <c r="Q22" i="8" s="1"/>
  <c r="L22" i="8"/>
  <c r="P21" i="8"/>
  <c r="Q21" i="8" s="1"/>
  <c r="L21" i="8"/>
  <c r="P20" i="8"/>
  <c r="Q20" i="8" s="1"/>
  <c r="L20" i="8"/>
  <c r="P19" i="8"/>
  <c r="Q19" i="8" s="1"/>
  <c r="L19" i="8"/>
  <c r="P18" i="8"/>
  <c r="Q18" i="8" s="1"/>
  <c r="L18" i="8"/>
  <c r="P17" i="8"/>
  <c r="Q17" i="8" s="1"/>
  <c r="L17" i="8"/>
  <c r="Q16" i="8"/>
  <c r="P16" i="8"/>
  <c r="L16" i="8"/>
  <c r="P15" i="8"/>
  <c r="Q15" i="8" s="1"/>
  <c r="L15" i="8"/>
  <c r="P14" i="8"/>
  <c r="Q14" i="8" s="1"/>
  <c r="L14" i="8"/>
  <c r="P13" i="8"/>
  <c r="Q13" i="8" s="1"/>
  <c r="L13" i="8"/>
  <c r="P12" i="8"/>
  <c r="Q12" i="8" s="1"/>
  <c r="L12" i="8"/>
  <c r="P11" i="8"/>
  <c r="Q11" i="8" s="1"/>
  <c r="L11" i="8"/>
  <c r="P10" i="8"/>
  <c r="Q10" i="8" s="1"/>
  <c r="L10" i="8"/>
  <c r="P9" i="8"/>
  <c r="Q9" i="8" s="1"/>
  <c r="L9" i="8"/>
  <c r="P8" i="8"/>
  <c r="Q8" i="8" s="1"/>
  <c r="L8" i="8"/>
  <c r="P7" i="8"/>
  <c r="Q7" i="8" s="1"/>
  <c r="P326" i="9"/>
  <c r="Q326" i="9" s="1"/>
  <c r="L326" i="9"/>
  <c r="P325" i="9"/>
  <c r="Q325" i="9" s="1"/>
  <c r="L325" i="9"/>
  <c r="P324" i="9"/>
  <c r="Q324" i="9" s="1"/>
  <c r="L324" i="9"/>
  <c r="P323" i="9"/>
  <c r="Q323" i="9" s="1"/>
  <c r="L323" i="9"/>
  <c r="P322" i="9"/>
  <c r="Q322" i="9" s="1"/>
  <c r="L322" i="9"/>
  <c r="P321" i="9"/>
  <c r="Q321" i="9" s="1"/>
  <c r="L321" i="9"/>
  <c r="P320" i="9"/>
  <c r="Q320" i="9" s="1"/>
  <c r="L320" i="9"/>
  <c r="P319" i="9"/>
  <c r="Q319" i="9" s="1"/>
  <c r="L319" i="9"/>
  <c r="P318" i="9"/>
  <c r="Q318" i="9" s="1"/>
  <c r="L318" i="9"/>
  <c r="P317" i="9"/>
  <c r="Q317" i="9" s="1"/>
  <c r="L317" i="9"/>
  <c r="P316" i="9"/>
  <c r="Q316" i="9" s="1"/>
  <c r="L316" i="9"/>
  <c r="P315" i="9"/>
  <c r="Q315" i="9" s="1"/>
  <c r="L315" i="9"/>
  <c r="P314" i="9"/>
  <c r="Q314" i="9" s="1"/>
  <c r="L314" i="9"/>
  <c r="P313" i="9"/>
  <c r="Q313" i="9" s="1"/>
  <c r="L313" i="9"/>
  <c r="P312" i="9"/>
  <c r="Q312" i="9" s="1"/>
  <c r="L312" i="9"/>
  <c r="P311" i="9"/>
  <c r="Q311" i="9" s="1"/>
  <c r="L311" i="9"/>
  <c r="P310" i="9"/>
  <c r="Q310" i="9" s="1"/>
  <c r="L310" i="9"/>
  <c r="P309" i="9"/>
  <c r="Q309" i="9" s="1"/>
  <c r="L309" i="9"/>
  <c r="P308" i="9"/>
  <c r="Q308" i="9" s="1"/>
  <c r="L308" i="9"/>
  <c r="P307" i="9"/>
  <c r="Q307" i="9" s="1"/>
  <c r="L307" i="9"/>
  <c r="P306" i="9"/>
  <c r="Q306" i="9" s="1"/>
  <c r="L306" i="9"/>
  <c r="P305" i="9"/>
  <c r="Q305" i="9" s="1"/>
  <c r="L305" i="9"/>
  <c r="P304" i="9"/>
  <c r="Q304" i="9" s="1"/>
  <c r="L304" i="9"/>
  <c r="P303" i="9"/>
  <c r="Q303" i="9" s="1"/>
  <c r="L303" i="9"/>
  <c r="P302" i="9"/>
  <c r="Q302" i="9" s="1"/>
  <c r="L302" i="9"/>
  <c r="P301" i="9"/>
  <c r="Q301" i="9" s="1"/>
  <c r="L301" i="9"/>
  <c r="P300" i="9"/>
  <c r="Q300" i="9" s="1"/>
  <c r="L300" i="9"/>
  <c r="P299" i="9"/>
  <c r="Q299" i="9" s="1"/>
  <c r="L299" i="9"/>
  <c r="P298" i="9"/>
  <c r="Q298" i="9" s="1"/>
  <c r="L298" i="9"/>
  <c r="P297" i="9"/>
  <c r="Q297" i="9" s="1"/>
  <c r="L297" i="9"/>
  <c r="P296" i="9"/>
  <c r="Q296" i="9" s="1"/>
  <c r="L296" i="9"/>
  <c r="P295" i="9"/>
  <c r="Q295" i="9" s="1"/>
  <c r="L295" i="9"/>
  <c r="P294" i="9"/>
  <c r="Q294" i="9" s="1"/>
  <c r="L294" i="9"/>
  <c r="P293" i="9"/>
  <c r="Q293" i="9" s="1"/>
  <c r="L293" i="9"/>
  <c r="P292" i="9"/>
  <c r="Q292" i="9" s="1"/>
  <c r="L292" i="9"/>
  <c r="P291" i="9"/>
  <c r="Q291" i="9" s="1"/>
  <c r="L291" i="9"/>
  <c r="P290" i="9"/>
  <c r="Q290" i="9" s="1"/>
  <c r="L290" i="9"/>
  <c r="P289" i="9"/>
  <c r="Q289" i="9" s="1"/>
  <c r="L289" i="9"/>
  <c r="P288" i="9"/>
  <c r="Q288" i="9" s="1"/>
  <c r="L288" i="9"/>
  <c r="P287" i="9"/>
  <c r="Q287" i="9" s="1"/>
  <c r="L287" i="9"/>
  <c r="P286" i="9"/>
  <c r="Q286" i="9" s="1"/>
  <c r="L286" i="9"/>
  <c r="P285" i="9"/>
  <c r="Q285" i="9" s="1"/>
  <c r="L285" i="9"/>
  <c r="P284" i="9"/>
  <c r="Q284" i="9" s="1"/>
  <c r="L284" i="9"/>
  <c r="P283" i="9"/>
  <c r="Q283" i="9" s="1"/>
  <c r="L283" i="9"/>
  <c r="P282" i="9"/>
  <c r="Q282" i="9" s="1"/>
  <c r="L282" i="9"/>
  <c r="P281" i="9"/>
  <c r="Q281" i="9" s="1"/>
  <c r="L281" i="9"/>
  <c r="P280" i="9"/>
  <c r="Q280" i="9" s="1"/>
  <c r="L280" i="9"/>
  <c r="P279" i="9"/>
  <c r="Q279" i="9" s="1"/>
  <c r="L279" i="9"/>
  <c r="P278" i="9"/>
  <c r="Q278" i="9" s="1"/>
  <c r="L278" i="9"/>
  <c r="P277" i="9"/>
  <c r="Q277" i="9" s="1"/>
  <c r="L277" i="9"/>
  <c r="P276" i="9"/>
  <c r="Q276" i="9" s="1"/>
  <c r="L276" i="9"/>
  <c r="P275" i="9"/>
  <c r="Q275" i="9" s="1"/>
  <c r="L275" i="9"/>
  <c r="P274" i="9"/>
  <c r="Q274" i="9" s="1"/>
  <c r="L274" i="9"/>
  <c r="P273" i="9"/>
  <c r="Q273" i="9" s="1"/>
  <c r="L273" i="9"/>
  <c r="P272" i="9"/>
  <c r="Q272" i="9" s="1"/>
  <c r="L272" i="9"/>
  <c r="P271" i="9"/>
  <c r="Q271" i="9" s="1"/>
  <c r="L271" i="9"/>
  <c r="P270" i="9"/>
  <c r="Q270" i="9" s="1"/>
  <c r="L270" i="9"/>
  <c r="P269" i="9"/>
  <c r="Q269" i="9" s="1"/>
  <c r="L269" i="9"/>
  <c r="P268" i="9"/>
  <c r="Q268" i="9" s="1"/>
  <c r="L268" i="9"/>
  <c r="P267" i="9"/>
  <c r="Q267" i="9" s="1"/>
  <c r="L267" i="9"/>
  <c r="P266" i="9"/>
  <c r="Q266" i="9" s="1"/>
  <c r="L266" i="9"/>
  <c r="P265" i="9"/>
  <c r="Q265" i="9" s="1"/>
  <c r="L265" i="9"/>
  <c r="P264" i="9"/>
  <c r="Q264" i="9" s="1"/>
  <c r="L264" i="9"/>
  <c r="P263" i="9"/>
  <c r="Q263" i="9" s="1"/>
  <c r="L263" i="9"/>
  <c r="P262" i="9"/>
  <c r="Q262" i="9" s="1"/>
  <c r="L262" i="9"/>
  <c r="P261" i="9"/>
  <c r="Q261" i="9" s="1"/>
  <c r="L261" i="9"/>
  <c r="P260" i="9"/>
  <c r="Q260" i="9" s="1"/>
  <c r="L260" i="9"/>
  <c r="P259" i="9"/>
  <c r="Q259" i="9" s="1"/>
  <c r="L259" i="9"/>
  <c r="P258" i="9"/>
  <c r="Q258" i="9" s="1"/>
  <c r="L258" i="9"/>
  <c r="P257" i="9"/>
  <c r="Q257" i="9" s="1"/>
  <c r="L257" i="9"/>
  <c r="P256" i="9"/>
  <c r="Q256" i="9" s="1"/>
  <c r="L256" i="9"/>
  <c r="P255" i="9"/>
  <c r="Q255" i="9" s="1"/>
  <c r="L255" i="9"/>
  <c r="P254" i="9"/>
  <c r="Q254" i="9" s="1"/>
  <c r="L254" i="9"/>
  <c r="P253" i="9"/>
  <c r="Q253" i="9" s="1"/>
  <c r="L253" i="9"/>
  <c r="P252" i="9"/>
  <c r="Q252" i="9" s="1"/>
  <c r="L252" i="9"/>
  <c r="P251" i="9"/>
  <c r="Q251" i="9" s="1"/>
  <c r="L251" i="9"/>
  <c r="P250" i="9"/>
  <c r="Q250" i="9" s="1"/>
  <c r="L250" i="9"/>
  <c r="P249" i="9"/>
  <c r="Q249" i="9" s="1"/>
  <c r="L249" i="9"/>
  <c r="P248" i="9"/>
  <c r="Q248" i="9" s="1"/>
  <c r="L248" i="9"/>
  <c r="P247" i="9"/>
  <c r="Q247" i="9" s="1"/>
  <c r="L247" i="9"/>
  <c r="P246" i="9"/>
  <c r="Q246" i="9" s="1"/>
  <c r="L246" i="9"/>
  <c r="P245" i="9"/>
  <c r="Q245" i="9" s="1"/>
  <c r="L245" i="9"/>
  <c r="P244" i="9"/>
  <c r="Q244" i="9" s="1"/>
  <c r="L244" i="9"/>
  <c r="P243" i="9"/>
  <c r="Q243" i="9" s="1"/>
  <c r="L243" i="9"/>
  <c r="P242" i="9"/>
  <c r="Q242" i="9" s="1"/>
  <c r="L242" i="9"/>
  <c r="P241" i="9"/>
  <c r="Q241" i="9" s="1"/>
  <c r="L241" i="9"/>
  <c r="P240" i="9"/>
  <c r="Q240" i="9" s="1"/>
  <c r="L240" i="9"/>
  <c r="P239" i="9"/>
  <c r="Q239" i="9" s="1"/>
  <c r="L239" i="9"/>
  <c r="P238" i="9"/>
  <c r="Q238" i="9" s="1"/>
  <c r="L238" i="9"/>
  <c r="P237" i="9"/>
  <c r="Q237" i="9" s="1"/>
  <c r="L237" i="9"/>
  <c r="P236" i="9"/>
  <c r="Q236" i="9" s="1"/>
  <c r="L236" i="9"/>
  <c r="P235" i="9"/>
  <c r="Q235" i="9" s="1"/>
  <c r="L235" i="9"/>
  <c r="P234" i="9"/>
  <c r="Q234" i="9" s="1"/>
  <c r="L234" i="9"/>
  <c r="P233" i="9"/>
  <c r="Q233" i="9" s="1"/>
  <c r="L233" i="9"/>
  <c r="P232" i="9"/>
  <c r="Q232" i="9" s="1"/>
  <c r="L232" i="9"/>
  <c r="P231" i="9"/>
  <c r="Q231" i="9" s="1"/>
  <c r="L231" i="9"/>
  <c r="P230" i="9"/>
  <c r="Q230" i="9" s="1"/>
  <c r="L230" i="9"/>
  <c r="P229" i="9"/>
  <c r="Q229" i="9" s="1"/>
  <c r="L229" i="9"/>
  <c r="P228" i="9"/>
  <c r="Q228" i="9" s="1"/>
  <c r="L228" i="9"/>
  <c r="P227" i="9"/>
  <c r="Q227" i="9" s="1"/>
  <c r="L227" i="9"/>
  <c r="P226" i="9"/>
  <c r="Q226" i="9" s="1"/>
  <c r="L226" i="9"/>
  <c r="P225" i="9"/>
  <c r="Q225" i="9" s="1"/>
  <c r="L225" i="9"/>
  <c r="P224" i="9"/>
  <c r="Q224" i="9" s="1"/>
  <c r="L224" i="9"/>
  <c r="P223" i="9"/>
  <c r="Q223" i="9" s="1"/>
  <c r="L223" i="9"/>
  <c r="P222" i="9"/>
  <c r="Q222" i="9" s="1"/>
  <c r="L222" i="9"/>
  <c r="P221" i="9"/>
  <c r="Q221" i="9" s="1"/>
  <c r="L221" i="9"/>
  <c r="P220" i="9"/>
  <c r="Q220" i="9" s="1"/>
  <c r="L220" i="9"/>
  <c r="P219" i="9"/>
  <c r="Q219" i="9" s="1"/>
  <c r="L219" i="9"/>
  <c r="P218" i="9"/>
  <c r="Q218" i="9" s="1"/>
  <c r="L218" i="9"/>
  <c r="P217" i="9"/>
  <c r="Q217" i="9" s="1"/>
  <c r="L217" i="9"/>
  <c r="P216" i="9"/>
  <c r="Q216" i="9" s="1"/>
  <c r="L216" i="9"/>
  <c r="P215" i="9"/>
  <c r="Q215" i="9" s="1"/>
  <c r="L215" i="9"/>
  <c r="P214" i="9"/>
  <c r="Q214" i="9" s="1"/>
  <c r="L214" i="9"/>
  <c r="P213" i="9"/>
  <c r="Q213" i="9" s="1"/>
  <c r="L213" i="9"/>
  <c r="P212" i="9"/>
  <c r="Q212" i="9" s="1"/>
  <c r="L212" i="9"/>
  <c r="P211" i="9"/>
  <c r="Q211" i="9" s="1"/>
  <c r="L211" i="9"/>
  <c r="P210" i="9"/>
  <c r="Q210" i="9" s="1"/>
  <c r="L210" i="9"/>
  <c r="P209" i="9"/>
  <c r="Q209" i="9" s="1"/>
  <c r="L209" i="9"/>
  <c r="P208" i="9"/>
  <c r="Q208" i="9" s="1"/>
  <c r="L208" i="9"/>
  <c r="P207" i="9"/>
  <c r="Q207" i="9" s="1"/>
  <c r="L207" i="9"/>
  <c r="P206" i="9"/>
  <c r="Q206" i="9" s="1"/>
  <c r="L206" i="9"/>
  <c r="P205" i="9"/>
  <c r="Q205" i="9" s="1"/>
  <c r="L205" i="9"/>
  <c r="P204" i="9"/>
  <c r="Q204" i="9" s="1"/>
  <c r="L204" i="9"/>
  <c r="P203" i="9"/>
  <c r="Q203" i="9" s="1"/>
  <c r="L203" i="9"/>
  <c r="P202" i="9"/>
  <c r="Q202" i="9" s="1"/>
  <c r="L202" i="9"/>
  <c r="P201" i="9"/>
  <c r="Q201" i="9" s="1"/>
  <c r="L201" i="9"/>
  <c r="P200" i="9"/>
  <c r="Q200" i="9" s="1"/>
  <c r="L200" i="9"/>
  <c r="P199" i="9"/>
  <c r="Q199" i="9" s="1"/>
  <c r="L199" i="9"/>
  <c r="P198" i="9"/>
  <c r="Q198" i="9" s="1"/>
  <c r="L198" i="9"/>
  <c r="P197" i="9"/>
  <c r="Q197" i="9" s="1"/>
  <c r="L197" i="9"/>
  <c r="P196" i="9"/>
  <c r="Q196" i="9" s="1"/>
  <c r="L196" i="9"/>
  <c r="P195" i="9"/>
  <c r="Q195" i="9" s="1"/>
  <c r="L195" i="9"/>
  <c r="P194" i="9"/>
  <c r="Q194" i="9" s="1"/>
  <c r="L194" i="9"/>
  <c r="P193" i="9"/>
  <c r="Q193" i="9" s="1"/>
  <c r="L193" i="9"/>
  <c r="P192" i="9"/>
  <c r="Q192" i="9" s="1"/>
  <c r="L192" i="9"/>
  <c r="P191" i="9"/>
  <c r="Q191" i="9" s="1"/>
  <c r="L191" i="9"/>
  <c r="P190" i="9"/>
  <c r="Q190" i="9" s="1"/>
  <c r="L190" i="9"/>
  <c r="Q189" i="9"/>
  <c r="P189" i="9"/>
  <c r="L189" i="9"/>
  <c r="P188" i="9"/>
  <c r="Q188" i="9" s="1"/>
  <c r="L188" i="9"/>
  <c r="P187" i="9"/>
  <c r="Q187" i="9" s="1"/>
  <c r="L187" i="9"/>
  <c r="P186" i="9"/>
  <c r="Q186" i="9" s="1"/>
  <c r="L186" i="9"/>
  <c r="P185" i="9"/>
  <c r="Q185" i="9" s="1"/>
  <c r="L185" i="9"/>
  <c r="P184" i="9"/>
  <c r="Q184" i="9" s="1"/>
  <c r="L184" i="9"/>
  <c r="P183" i="9"/>
  <c r="Q183" i="9" s="1"/>
  <c r="L183" i="9"/>
  <c r="P182" i="9"/>
  <c r="Q182" i="9" s="1"/>
  <c r="L182" i="9"/>
  <c r="P181" i="9"/>
  <c r="Q181" i="9" s="1"/>
  <c r="L181" i="9"/>
  <c r="P180" i="9"/>
  <c r="Q180" i="9" s="1"/>
  <c r="L180" i="9"/>
  <c r="P179" i="9"/>
  <c r="Q179" i="9" s="1"/>
  <c r="L179" i="9"/>
  <c r="P178" i="9"/>
  <c r="Q178" i="9" s="1"/>
  <c r="L178" i="9"/>
  <c r="P177" i="9"/>
  <c r="Q177" i="9" s="1"/>
  <c r="L177" i="9"/>
  <c r="P176" i="9"/>
  <c r="Q176" i="9" s="1"/>
  <c r="L176" i="9"/>
  <c r="P175" i="9"/>
  <c r="Q175" i="9" s="1"/>
  <c r="L175" i="9"/>
  <c r="P174" i="9"/>
  <c r="Q174" i="9" s="1"/>
  <c r="L174" i="9"/>
  <c r="P173" i="9"/>
  <c r="Q173" i="9" s="1"/>
  <c r="L173" i="9"/>
  <c r="P172" i="9"/>
  <c r="Q172" i="9" s="1"/>
  <c r="L172" i="9"/>
  <c r="P171" i="9"/>
  <c r="Q171" i="9" s="1"/>
  <c r="L171" i="9"/>
  <c r="P170" i="9"/>
  <c r="Q170" i="9" s="1"/>
  <c r="L170" i="9"/>
  <c r="P169" i="9"/>
  <c r="Q169" i="9" s="1"/>
  <c r="L169" i="9"/>
  <c r="P168" i="9"/>
  <c r="Q168" i="9" s="1"/>
  <c r="L168" i="9"/>
  <c r="P167" i="9"/>
  <c r="Q167" i="9" s="1"/>
  <c r="L167" i="9"/>
  <c r="P166" i="9"/>
  <c r="Q166" i="9" s="1"/>
  <c r="L166" i="9"/>
  <c r="P165" i="9"/>
  <c r="Q165" i="9" s="1"/>
  <c r="L165" i="9"/>
  <c r="P164" i="9"/>
  <c r="Q164" i="9" s="1"/>
  <c r="L164" i="9"/>
  <c r="P163" i="9"/>
  <c r="Q163" i="9" s="1"/>
  <c r="L163" i="9"/>
  <c r="P162" i="9"/>
  <c r="Q162" i="9" s="1"/>
  <c r="L162" i="9"/>
  <c r="P161" i="9"/>
  <c r="Q161" i="9" s="1"/>
  <c r="L161" i="9"/>
  <c r="P160" i="9"/>
  <c r="Q160" i="9" s="1"/>
  <c r="L160" i="9"/>
  <c r="P159" i="9"/>
  <c r="Q159" i="9" s="1"/>
  <c r="L159" i="9"/>
  <c r="P158" i="9"/>
  <c r="Q158" i="9" s="1"/>
  <c r="L158" i="9"/>
  <c r="P157" i="9"/>
  <c r="Q157" i="9" s="1"/>
  <c r="L157" i="9"/>
  <c r="P156" i="9"/>
  <c r="Q156" i="9" s="1"/>
  <c r="L156" i="9"/>
  <c r="P155" i="9"/>
  <c r="Q155" i="9" s="1"/>
  <c r="L155" i="9"/>
  <c r="P154" i="9"/>
  <c r="Q154" i="9" s="1"/>
  <c r="L154" i="9"/>
  <c r="P153" i="9"/>
  <c r="Q153" i="9" s="1"/>
  <c r="L153" i="9"/>
  <c r="P152" i="9"/>
  <c r="Q152" i="9" s="1"/>
  <c r="L152" i="9"/>
  <c r="P151" i="9"/>
  <c r="Q151" i="9" s="1"/>
  <c r="L151" i="9"/>
  <c r="P150" i="9"/>
  <c r="Q150" i="9" s="1"/>
  <c r="L150" i="9"/>
  <c r="P149" i="9"/>
  <c r="Q149" i="9" s="1"/>
  <c r="L149" i="9"/>
  <c r="P148" i="9"/>
  <c r="Q148" i="9" s="1"/>
  <c r="L148" i="9"/>
  <c r="P147" i="9"/>
  <c r="Q147" i="9" s="1"/>
  <c r="L147" i="9"/>
  <c r="P146" i="9"/>
  <c r="Q146" i="9" s="1"/>
  <c r="L146" i="9"/>
  <c r="P145" i="9"/>
  <c r="Q145" i="9" s="1"/>
  <c r="L145" i="9"/>
  <c r="P144" i="9"/>
  <c r="Q144" i="9" s="1"/>
  <c r="L144" i="9"/>
  <c r="P143" i="9"/>
  <c r="Q143" i="9" s="1"/>
  <c r="L143" i="9"/>
  <c r="P142" i="9"/>
  <c r="Q142" i="9" s="1"/>
  <c r="L142" i="9"/>
  <c r="P141" i="9"/>
  <c r="Q141" i="9" s="1"/>
  <c r="L141" i="9"/>
  <c r="P140" i="9"/>
  <c r="Q140" i="9" s="1"/>
  <c r="L140" i="9"/>
  <c r="P139" i="9"/>
  <c r="Q139" i="9" s="1"/>
  <c r="L139" i="9"/>
  <c r="P138" i="9"/>
  <c r="Q138" i="9" s="1"/>
  <c r="L138" i="9"/>
  <c r="P137" i="9"/>
  <c r="Q137" i="9" s="1"/>
  <c r="L137" i="9"/>
  <c r="P136" i="9"/>
  <c r="Q136" i="9" s="1"/>
  <c r="L136" i="9"/>
  <c r="P135" i="9"/>
  <c r="Q135" i="9" s="1"/>
  <c r="L135" i="9"/>
  <c r="P134" i="9"/>
  <c r="Q134" i="9" s="1"/>
  <c r="L134" i="9"/>
  <c r="P133" i="9"/>
  <c r="Q133" i="9" s="1"/>
  <c r="L133" i="9"/>
  <c r="P132" i="9"/>
  <c r="Q132" i="9" s="1"/>
  <c r="L132" i="9"/>
  <c r="Q131" i="9"/>
  <c r="P131" i="9"/>
  <c r="L131" i="9"/>
  <c r="P130" i="9"/>
  <c r="Q130" i="9" s="1"/>
  <c r="L130" i="9"/>
  <c r="P129" i="9"/>
  <c r="Q129" i="9" s="1"/>
  <c r="L129" i="9"/>
  <c r="P128" i="9"/>
  <c r="Q128" i="9" s="1"/>
  <c r="L128" i="9"/>
  <c r="P127" i="9"/>
  <c r="Q127" i="9" s="1"/>
  <c r="L127" i="9"/>
  <c r="P126" i="9"/>
  <c r="Q126" i="9" s="1"/>
  <c r="L126" i="9"/>
  <c r="P125" i="9"/>
  <c r="Q125" i="9" s="1"/>
  <c r="L125" i="9"/>
  <c r="P124" i="9"/>
  <c r="Q124" i="9" s="1"/>
  <c r="L124" i="9"/>
  <c r="P123" i="9"/>
  <c r="Q123" i="9" s="1"/>
  <c r="L123" i="9"/>
  <c r="P122" i="9"/>
  <c r="Q122" i="9" s="1"/>
  <c r="L122" i="9"/>
  <c r="P121" i="9"/>
  <c r="Q121" i="9" s="1"/>
  <c r="L121" i="9"/>
  <c r="P120" i="9"/>
  <c r="Q120" i="9" s="1"/>
  <c r="L120" i="9"/>
  <c r="P119" i="9"/>
  <c r="Q119" i="9" s="1"/>
  <c r="L119" i="9"/>
  <c r="P118" i="9"/>
  <c r="Q118" i="9" s="1"/>
  <c r="L118" i="9"/>
  <c r="P117" i="9"/>
  <c r="Q117" i="9" s="1"/>
  <c r="L117" i="9"/>
  <c r="P116" i="9"/>
  <c r="Q116" i="9" s="1"/>
  <c r="L116" i="9"/>
  <c r="P115" i="9"/>
  <c r="Q115" i="9" s="1"/>
  <c r="L115" i="9"/>
  <c r="P114" i="9"/>
  <c r="Q114" i="9" s="1"/>
  <c r="L114" i="9"/>
  <c r="P113" i="9"/>
  <c r="Q113" i="9" s="1"/>
  <c r="L113" i="9"/>
  <c r="P112" i="9"/>
  <c r="Q112" i="9" s="1"/>
  <c r="L112" i="9"/>
  <c r="P111" i="9"/>
  <c r="Q111" i="9" s="1"/>
  <c r="L111" i="9"/>
  <c r="P110" i="9"/>
  <c r="Q110" i="9" s="1"/>
  <c r="L110" i="9"/>
  <c r="P109" i="9"/>
  <c r="Q109" i="9" s="1"/>
  <c r="L109" i="9"/>
  <c r="P108" i="9"/>
  <c r="Q108" i="9" s="1"/>
  <c r="L108" i="9"/>
  <c r="P107" i="9"/>
  <c r="Q107" i="9" s="1"/>
  <c r="L107" i="9"/>
  <c r="P106" i="9"/>
  <c r="Q106" i="9" s="1"/>
  <c r="L106" i="9"/>
  <c r="P105" i="9"/>
  <c r="Q105" i="9" s="1"/>
  <c r="L105" i="9"/>
  <c r="P104" i="9"/>
  <c r="Q104" i="9" s="1"/>
  <c r="L104" i="9"/>
  <c r="P103" i="9"/>
  <c r="Q103" i="9" s="1"/>
  <c r="L103" i="9"/>
  <c r="P102" i="9"/>
  <c r="Q102" i="9" s="1"/>
  <c r="L102" i="9"/>
  <c r="P101" i="9"/>
  <c r="Q101" i="9" s="1"/>
  <c r="L101" i="9"/>
  <c r="P100" i="9"/>
  <c r="Q100" i="9" s="1"/>
  <c r="L100" i="9"/>
  <c r="P99" i="9"/>
  <c r="Q99" i="9" s="1"/>
  <c r="L99" i="9"/>
  <c r="P98" i="9"/>
  <c r="Q98" i="9" s="1"/>
  <c r="L98" i="9"/>
  <c r="P97" i="9"/>
  <c r="Q97" i="9" s="1"/>
  <c r="L97" i="9"/>
  <c r="P96" i="9"/>
  <c r="Q96" i="9" s="1"/>
  <c r="L96" i="9"/>
  <c r="P95" i="9"/>
  <c r="Q95" i="9" s="1"/>
  <c r="L95" i="9"/>
  <c r="P94" i="9"/>
  <c r="Q94" i="9" s="1"/>
  <c r="L94" i="9"/>
  <c r="P93" i="9"/>
  <c r="Q93" i="9" s="1"/>
  <c r="L93" i="9"/>
  <c r="P92" i="9"/>
  <c r="Q92" i="9" s="1"/>
  <c r="L92" i="9"/>
  <c r="P91" i="9"/>
  <c r="Q91" i="9" s="1"/>
  <c r="L91" i="9"/>
  <c r="P90" i="9"/>
  <c r="Q90" i="9" s="1"/>
  <c r="L90" i="9"/>
  <c r="P89" i="9"/>
  <c r="Q89" i="9" s="1"/>
  <c r="L89" i="9"/>
  <c r="P88" i="9"/>
  <c r="Q88" i="9" s="1"/>
  <c r="L88" i="9"/>
  <c r="P87" i="9"/>
  <c r="Q87" i="9" s="1"/>
  <c r="L87" i="9"/>
  <c r="P86" i="9"/>
  <c r="Q86" i="9" s="1"/>
  <c r="L86" i="9"/>
  <c r="P85" i="9"/>
  <c r="Q85" i="9" s="1"/>
  <c r="L85" i="9"/>
  <c r="P84" i="9"/>
  <c r="Q84" i="9" s="1"/>
  <c r="L84" i="9"/>
  <c r="P83" i="9"/>
  <c r="Q83" i="9" s="1"/>
  <c r="L83" i="9"/>
  <c r="P82" i="9"/>
  <c r="Q82" i="9" s="1"/>
  <c r="L82" i="9"/>
  <c r="P81" i="9"/>
  <c r="Q81" i="9" s="1"/>
  <c r="L81" i="9"/>
  <c r="P80" i="9"/>
  <c r="Q80" i="9" s="1"/>
  <c r="L80" i="9"/>
  <c r="P79" i="9"/>
  <c r="Q79" i="9" s="1"/>
  <c r="L79" i="9"/>
  <c r="P78" i="9"/>
  <c r="Q78" i="9" s="1"/>
  <c r="L78" i="9"/>
  <c r="P77" i="9"/>
  <c r="Q77" i="9" s="1"/>
  <c r="L77" i="9"/>
  <c r="P76" i="9"/>
  <c r="Q76" i="9" s="1"/>
  <c r="L76" i="9"/>
  <c r="P75" i="9"/>
  <c r="Q75" i="9" s="1"/>
  <c r="L75" i="9"/>
  <c r="P74" i="9"/>
  <c r="Q74" i="9" s="1"/>
  <c r="L74" i="9"/>
  <c r="P73" i="9"/>
  <c r="Q73" i="9" s="1"/>
  <c r="L73" i="9"/>
  <c r="P72" i="9"/>
  <c r="Q72" i="9" s="1"/>
  <c r="L72" i="9"/>
  <c r="P71" i="9"/>
  <c r="Q71" i="9" s="1"/>
  <c r="L71" i="9"/>
  <c r="P70" i="9"/>
  <c r="Q70" i="9" s="1"/>
  <c r="L70" i="9"/>
  <c r="P69" i="9"/>
  <c r="Q69" i="9" s="1"/>
  <c r="L69" i="9"/>
  <c r="P68" i="9"/>
  <c r="Q68" i="9" s="1"/>
  <c r="L68" i="9"/>
  <c r="P67" i="9"/>
  <c r="Q67" i="9" s="1"/>
  <c r="L67" i="9"/>
  <c r="P66" i="9"/>
  <c r="Q66" i="9" s="1"/>
  <c r="L66" i="9"/>
  <c r="P65" i="9"/>
  <c r="Q65" i="9" s="1"/>
  <c r="L65" i="9"/>
  <c r="P64" i="9"/>
  <c r="Q64" i="9" s="1"/>
  <c r="L64" i="9"/>
  <c r="P63" i="9"/>
  <c r="Q63" i="9" s="1"/>
  <c r="L63" i="9"/>
  <c r="P62" i="9"/>
  <c r="Q62" i="9" s="1"/>
  <c r="L62" i="9"/>
  <c r="P61" i="9"/>
  <c r="Q61" i="9" s="1"/>
  <c r="L61" i="9"/>
  <c r="P60" i="9"/>
  <c r="Q60" i="9" s="1"/>
  <c r="L60" i="9"/>
  <c r="P59" i="9"/>
  <c r="Q59" i="9" s="1"/>
  <c r="L59" i="9"/>
  <c r="P58" i="9"/>
  <c r="Q58" i="9" s="1"/>
  <c r="L58" i="9"/>
  <c r="P57" i="9"/>
  <c r="Q57" i="9" s="1"/>
  <c r="L57" i="9"/>
  <c r="P56" i="9"/>
  <c r="Q56" i="9" s="1"/>
  <c r="L56" i="9"/>
  <c r="P55" i="9"/>
  <c r="Q55" i="9" s="1"/>
  <c r="L55" i="9"/>
  <c r="P54" i="9"/>
  <c r="Q54" i="9" s="1"/>
  <c r="L54" i="9"/>
  <c r="P53" i="9"/>
  <c r="Q53" i="9" s="1"/>
  <c r="L53" i="9"/>
  <c r="Q52" i="9"/>
  <c r="P52" i="9"/>
  <c r="L52" i="9"/>
  <c r="P51" i="9"/>
  <c r="Q51" i="9" s="1"/>
  <c r="L51" i="9"/>
  <c r="P50" i="9"/>
  <c r="Q50" i="9" s="1"/>
  <c r="L50" i="9"/>
  <c r="P49" i="9"/>
  <c r="Q49" i="9" s="1"/>
  <c r="L49" i="9"/>
  <c r="P48" i="9"/>
  <c r="Q48" i="9" s="1"/>
  <c r="L48" i="9"/>
  <c r="P47" i="9"/>
  <c r="Q47" i="9" s="1"/>
  <c r="L47" i="9"/>
  <c r="P46" i="9"/>
  <c r="Q46" i="9" s="1"/>
  <c r="L46" i="9"/>
  <c r="P45" i="9"/>
  <c r="Q45" i="9" s="1"/>
  <c r="L45" i="9"/>
  <c r="P44" i="9"/>
  <c r="Q44" i="9" s="1"/>
  <c r="L44" i="9"/>
  <c r="P43" i="9"/>
  <c r="Q43" i="9" s="1"/>
  <c r="L43" i="9"/>
  <c r="P42" i="9"/>
  <c r="Q42" i="9" s="1"/>
  <c r="L42" i="9"/>
  <c r="P41" i="9"/>
  <c r="Q41" i="9" s="1"/>
  <c r="L41" i="9"/>
  <c r="P40" i="9"/>
  <c r="Q40" i="9" s="1"/>
  <c r="L40" i="9"/>
  <c r="P39" i="9"/>
  <c r="Q39" i="9" s="1"/>
  <c r="L39" i="9"/>
  <c r="P38" i="9"/>
  <c r="Q38" i="9" s="1"/>
  <c r="L38" i="9"/>
  <c r="P37" i="9"/>
  <c r="Q37" i="9" s="1"/>
  <c r="L37" i="9"/>
  <c r="P36" i="9"/>
  <c r="Q36" i="9" s="1"/>
  <c r="L36" i="9"/>
  <c r="P35" i="9"/>
  <c r="Q35" i="9" s="1"/>
  <c r="L35" i="9"/>
  <c r="P34" i="9"/>
  <c r="Q34" i="9" s="1"/>
  <c r="L34" i="9"/>
  <c r="P33" i="9"/>
  <c r="Q33" i="9" s="1"/>
  <c r="L33" i="9"/>
  <c r="P32" i="9"/>
  <c r="Q32" i="9" s="1"/>
  <c r="L32" i="9"/>
  <c r="P31" i="9"/>
  <c r="Q31" i="9" s="1"/>
  <c r="L31" i="9"/>
  <c r="P30" i="9"/>
  <c r="Q30" i="9" s="1"/>
  <c r="L30" i="9"/>
  <c r="P29" i="9"/>
  <c r="Q29" i="9" s="1"/>
  <c r="L29" i="9"/>
  <c r="P28" i="9"/>
  <c r="Q28" i="9" s="1"/>
  <c r="L28" i="9"/>
  <c r="P27" i="9"/>
  <c r="Q27" i="9" s="1"/>
  <c r="L27" i="9"/>
  <c r="P26" i="9"/>
  <c r="Q26" i="9" s="1"/>
  <c r="L26" i="9"/>
  <c r="P25" i="9"/>
  <c r="Q25" i="9" s="1"/>
  <c r="L25" i="9"/>
  <c r="P24" i="9"/>
  <c r="Q24" i="9" s="1"/>
  <c r="L24" i="9"/>
  <c r="P23" i="9"/>
  <c r="Q23" i="9" s="1"/>
  <c r="L23" i="9"/>
  <c r="P22" i="9"/>
  <c r="Q22" i="9" s="1"/>
  <c r="L22" i="9"/>
  <c r="P21" i="9"/>
  <c r="Q21" i="9" s="1"/>
  <c r="L21" i="9"/>
  <c r="P20" i="9"/>
  <c r="Q20" i="9" s="1"/>
  <c r="L20" i="9"/>
  <c r="P19" i="9"/>
  <c r="Q19" i="9" s="1"/>
  <c r="L19" i="9"/>
  <c r="P18" i="9"/>
  <c r="Q18" i="9" s="1"/>
  <c r="L18" i="9"/>
  <c r="P17" i="9"/>
  <c r="Q17" i="9" s="1"/>
  <c r="L17" i="9"/>
  <c r="P16" i="9"/>
  <c r="Q16" i="9" s="1"/>
  <c r="L16" i="9"/>
  <c r="P15" i="9"/>
  <c r="Q15" i="9" s="1"/>
  <c r="L15" i="9"/>
  <c r="P14" i="9"/>
  <c r="Q14" i="9" s="1"/>
  <c r="L14" i="9"/>
  <c r="P13" i="9"/>
  <c r="Q13" i="9" s="1"/>
  <c r="L13" i="9"/>
  <c r="P12" i="9"/>
  <c r="Q12" i="9" s="1"/>
  <c r="L12" i="9"/>
  <c r="P11" i="9"/>
  <c r="Q11" i="9" s="1"/>
  <c r="L11" i="9"/>
  <c r="P10" i="9"/>
  <c r="Q10" i="9" s="1"/>
  <c r="L10" i="9"/>
  <c r="P9" i="9"/>
  <c r="Q9" i="9" s="1"/>
  <c r="L9" i="9"/>
  <c r="P8" i="9"/>
  <c r="Q8" i="9" s="1"/>
  <c r="L8" i="9"/>
  <c r="P7" i="9"/>
  <c r="Q7" i="9" s="1"/>
  <c r="P326" i="10"/>
  <c r="Q326" i="10" s="1"/>
  <c r="L326" i="10"/>
  <c r="P325" i="10"/>
  <c r="Q325" i="10" s="1"/>
  <c r="L325" i="10"/>
  <c r="P324" i="10"/>
  <c r="Q324" i="10" s="1"/>
  <c r="L324" i="10"/>
  <c r="P323" i="10"/>
  <c r="Q323" i="10" s="1"/>
  <c r="L323" i="10"/>
  <c r="P322" i="10"/>
  <c r="Q322" i="10" s="1"/>
  <c r="L322" i="10"/>
  <c r="P321" i="10"/>
  <c r="Q321" i="10" s="1"/>
  <c r="L321" i="10"/>
  <c r="P320" i="10"/>
  <c r="Q320" i="10" s="1"/>
  <c r="L320" i="10"/>
  <c r="P319" i="10"/>
  <c r="Q319" i="10" s="1"/>
  <c r="L319" i="10"/>
  <c r="P318" i="10"/>
  <c r="Q318" i="10" s="1"/>
  <c r="L318" i="10"/>
  <c r="P317" i="10"/>
  <c r="Q317" i="10" s="1"/>
  <c r="L317" i="10"/>
  <c r="P316" i="10"/>
  <c r="Q316" i="10" s="1"/>
  <c r="L316" i="10"/>
  <c r="P315" i="10"/>
  <c r="Q315" i="10" s="1"/>
  <c r="L315" i="10"/>
  <c r="P314" i="10"/>
  <c r="Q314" i="10" s="1"/>
  <c r="L314" i="10"/>
  <c r="P313" i="10"/>
  <c r="Q313" i="10" s="1"/>
  <c r="L313" i="10"/>
  <c r="P312" i="10"/>
  <c r="Q312" i="10" s="1"/>
  <c r="L312" i="10"/>
  <c r="P311" i="10"/>
  <c r="Q311" i="10" s="1"/>
  <c r="L311" i="10"/>
  <c r="P310" i="10"/>
  <c r="Q310" i="10" s="1"/>
  <c r="L310" i="10"/>
  <c r="P309" i="10"/>
  <c r="Q309" i="10" s="1"/>
  <c r="L309" i="10"/>
  <c r="P308" i="10"/>
  <c r="Q308" i="10" s="1"/>
  <c r="L308" i="10"/>
  <c r="P307" i="10"/>
  <c r="Q307" i="10" s="1"/>
  <c r="L307" i="10"/>
  <c r="P306" i="10"/>
  <c r="Q306" i="10" s="1"/>
  <c r="L306" i="10"/>
  <c r="P305" i="10"/>
  <c r="Q305" i="10" s="1"/>
  <c r="L305" i="10"/>
  <c r="P304" i="10"/>
  <c r="Q304" i="10" s="1"/>
  <c r="L304" i="10"/>
  <c r="P303" i="10"/>
  <c r="Q303" i="10" s="1"/>
  <c r="L303" i="10"/>
  <c r="P302" i="10"/>
  <c r="Q302" i="10" s="1"/>
  <c r="L302" i="10"/>
  <c r="P301" i="10"/>
  <c r="Q301" i="10" s="1"/>
  <c r="L301" i="10"/>
  <c r="P300" i="10"/>
  <c r="Q300" i="10" s="1"/>
  <c r="L300" i="10"/>
  <c r="P299" i="10"/>
  <c r="Q299" i="10" s="1"/>
  <c r="L299" i="10"/>
  <c r="P298" i="10"/>
  <c r="Q298" i="10" s="1"/>
  <c r="L298" i="10"/>
  <c r="P297" i="10"/>
  <c r="Q297" i="10" s="1"/>
  <c r="L297" i="10"/>
  <c r="P296" i="10"/>
  <c r="Q296" i="10" s="1"/>
  <c r="L296" i="10"/>
  <c r="P295" i="10"/>
  <c r="Q295" i="10" s="1"/>
  <c r="L295" i="10"/>
  <c r="P294" i="10"/>
  <c r="Q294" i="10" s="1"/>
  <c r="L294" i="10"/>
  <c r="P293" i="10"/>
  <c r="Q293" i="10" s="1"/>
  <c r="L293" i="10"/>
  <c r="P292" i="10"/>
  <c r="Q292" i="10" s="1"/>
  <c r="L292" i="10"/>
  <c r="P291" i="10"/>
  <c r="Q291" i="10" s="1"/>
  <c r="L291" i="10"/>
  <c r="P290" i="10"/>
  <c r="Q290" i="10" s="1"/>
  <c r="L290" i="10"/>
  <c r="P289" i="10"/>
  <c r="Q289" i="10" s="1"/>
  <c r="L289" i="10"/>
  <c r="P288" i="10"/>
  <c r="Q288" i="10" s="1"/>
  <c r="L288" i="10"/>
  <c r="P287" i="10"/>
  <c r="Q287" i="10" s="1"/>
  <c r="L287" i="10"/>
  <c r="P286" i="10"/>
  <c r="Q286" i="10" s="1"/>
  <c r="L286" i="10"/>
  <c r="P285" i="10"/>
  <c r="Q285" i="10" s="1"/>
  <c r="L285" i="10"/>
  <c r="P284" i="10"/>
  <c r="Q284" i="10" s="1"/>
  <c r="L284" i="10"/>
  <c r="P283" i="10"/>
  <c r="Q283" i="10" s="1"/>
  <c r="L283" i="10"/>
  <c r="P282" i="10"/>
  <c r="Q282" i="10" s="1"/>
  <c r="L282" i="10"/>
  <c r="P281" i="10"/>
  <c r="Q281" i="10" s="1"/>
  <c r="L281" i="10"/>
  <c r="P280" i="10"/>
  <c r="Q280" i="10" s="1"/>
  <c r="L280" i="10"/>
  <c r="P279" i="10"/>
  <c r="Q279" i="10" s="1"/>
  <c r="L279" i="10"/>
  <c r="P278" i="10"/>
  <c r="Q278" i="10" s="1"/>
  <c r="L278" i="10"/>
  <c r="P277" i="10"/>
  <c r="Q277" i="10" s="1"/>
  <c r="L277" i="10"/>
  <c r="P276" i="10"/>
  <c r="Q276" i="10" s="1"/>
  <c r="L276" i="10"/>
  <c r="P275" i="10"/>
  <c r="Q275" i="10" s="1"/>
  <c r="L275" i="10"/>
  <c r="P274" i="10"/>
  <c r="Q274" i="10" s="1"/>
  <c r="L274" i="10"/>
  <c r="P273" i="10"/>
  <c r="Q273" i="10" s="1"/>
  <c r="L273" i="10"/>
  <c r="P272" i="10"/>
  <c r="Q272" i="10" s="1"/>
  <c r="L272" i="10"/>
  <c r="P271" i="10"/>
  <c r="Q271" i="10" s="1"/>
  <c r="L271" i="10"/>
  <c r="P270" i="10"/>
  <c r="Q270" i="10" s="1"/>
  <c r="L270" i="10"/>
  <c r="P269" i="10"/>
  <c r="Q269" i="10" s="1"/>
  <c r="L269" i="10"/>
  <c r="P268" i="10"/>
  <c r="Q268" i="10" s="1"/>
  <c r="L268" i="10"/>
  <c r="P267" i="10"/>
  <c r="Q267" i="10" s="1"/>
  <c r="L267" i="10"/>
  <c r="P266" i="10"/>
  <c r="Q266" i="10" s="1"/>
  <c r="L266" i="10"/>
  <c r="P265" i="10"/>
  <c r="Q265" i="10" s="1"/>
  <c r="L265" i="10"/>
  <c r="P264" i="10"/>
  <c r="Q264" i="10" s="1"/>
  <c r="L264" i="10"/>
  <c r="P263" i="10"/>
  <c r="Q263" i="10" s="1"/>
  <c r="L263" i="10"/>
  <c r="P262" i="10"/>
  <c r="Q262" i="10" s="1"/>
  <c r="L262" i="10"/>
  <c r="P261" i="10"/>
  <c r="Q261" i="10" s="1"/>
  <c r="L261" i="10"/>
  <c r="P260" i="10"/>
  <c r="Q260" i="10" s="1"/>
  <c r="L260" i="10"/>
  <c r="P259" i="10"/>
  <c r="Q259" i="10" s="1"/>
  <c r="L259" i="10"/>
  <c r="P258" i="10"/>
  <c r="Q258" i="10" s="1"/>
  <c r="L258" i="10"/>
  <c r="P257" i="10"/>
  <c r="Q257" i="10" s="1"/>
  <c r="L257" i="10"/>
  <c r="P256" i="10"/>
  <c r="Q256" i="10" s="1"/>
  <c r="L256" i="10"/>
  <c r="P255" i="10"/>
  <c r="Q255" i="10" s="1"/>
  <c r="L255" i="10"/>
  <c r="P254" i="10"/>
  <c r="Q254" i="10" s="1"/>
  <c r="L254" i="10"/>
  <c r="P253" i="10"/>
  <c r="Q253" i="10" s="1"/>
  <c r="L253" i="10"/>
  <c r="P252" i="10"/>
  <c r="Q252" i="10" s="1"/>
  <c r="L252" i="10"/>
  <c r="P251" i="10"/>
  <c r="Q251" i="10" s="1"/>
  <c r="L251" i="10"/>
  <c r="P250" i="10"/>
  <c r="Q250" i="10" s="1"/>
  <c r="L250" i="10"/>
  <c r="P249" i="10"/>
  <c r="Q249" i="10" s="1"/>
  <c r="L249" i="10"/>
  <c r="P248" i="10"/>
  <c r="Q248" i="10" s="1"/>
  <c r="L248" i="10"/>
  <c r="P247" i="10"/>
  <c r="Q247" i="10" s="1"/>
  <c r="L247" i="10"/>
  <c r="P246" i="10"/>
  <c r="Q246" i="10" s="1"/>
  <c r="L246" i="10"/>
  <c r="P245" i="10"/>
  <c r="Q245" i="10" s="1"/>
  <c r="L245" i="10"/>
  <c r="P244" i="10"/>
  <c r="Q244" i="10" s="1"/>
  <c r="L244" i="10"/>
  <c r="P243" i="10"/>
  <c r="Q243" i="10" s="1"/>
  <c r="L243" i="10"/>
  <c r="P242" i="10"/>
  <c r="Q242" i="10" s="1"/>
  <c r="L242" i="10"/>
  <c r="P241" i="10"/>
  <c r="Q241" i="10" s="1"/>
  <c r="L241" i="10"/>
  <c r="P240" i="10"/>
  <c r="Q240" i="10" s="1"/>
  <c r="L240" i="10"/>
  <c r="P239" i="10"/>
  <c r="Q239" i="10" s="1"/>
  <c r="L239" i="10"/>
  <c r="P238" i="10"/>
  <c r="Q238" i="10" s="1"/>
  <c r="L238" i="10"/>
  <c r="P237" i="10"/>
  <c r="Q237" i="10" s="1"/>
  <c r="L237" i="10"/>
  <c r="P236" i="10"/>
  <c r="Q236" i="10" s="1"/>
  <c r="L236" i="10"/>
  <c r="P235" i="10"/>
  <c r="Q235" i="10" s="1"/>
  <c r="L235" i="10"/>
  <c r="P234" i="10"/>
  <c r="Q234" i="10" s="1"/>
  <c r="L234" i="10"/>
  <c r="P233" i="10"/>
  <c r="Q233" i="10" s="1"/>
  <c r="L233" i="10"/>
  <c r="P232" i="10"/>
  <c r="Q232" i="10" s="1"/>
  <c r="L232" i="10"/>
  <c r="P231" i="10"/>
  <c r="Q231" i="10" s="1"/>
  <c r="L231" i="10"/>
  <c r="P230" i="10"/>
  <c r="Q230" i="10" s="1"/>
  <c r="L230" i="10"/>
  <c r="P229" i="10"/>
  <c r="Q229" i="10" s="1"/>
  <c r="L229" i="10"/>
  <c r="P228" i="10"/>
  <c r="Q228" i="10" s="1"/>
  <c r="L228" i="10"/>
  <c r="P227" i="10"/>
  <c r="Q227" i="10" s="1"/>
  <c r="L227" i="10"/>
  <c r="P226" i="10"/>
  <c r="Q226" i="10" s="1"/>
  <c r="L226" i="10"/>
  <c r="P225" i="10"/>
  <c r="Q225" i="10" s="1"/>
  <c r="L225" i="10"/>
  <c r="P224" i="10"/>
  <c r="Q224" i="10" s="1"/>
  <c r="L224" i="10"/>
  <c r="P223" i="10"/>
  <c r="Q223" i="10" s="1"/>
  <c r="L223" i="10"/>
  <c r="P222" i="10"/>
  <c r="Q222" i="10" s="1"/>
  <c r="L222" i="10"/>
  <c r="P221" i="10"/>
  <c r="Q221" i="10" s="1"/>
  <c r="L221" i="10"/>
  <c r="P220" i="10"/>
  <c r="Q220" i="10" s="1"/>
  <c r="L220" i="10"/>
  <c r="P219" i="10"/>
  <c r="Q219" i="10" s="1"/>
  <c r="L219" i="10"/>
  <c r="P218" i="10"/>
  <c r="Q218" i="10" s="1"/>
  <c r="L218" i="10"/>
  <c r="P217" i="10"/>
  <c r="Q217" i="10" s="1"/>
  <c r="L217" i="10"/>
  <c r="P216" i="10"/>
  <c r="Q216" i="10" s="1"/>
  <c r="L216" i="10"/>
  <c r="P215" i="10"/>
  <c r="Q215" i="10" s="1"/>
  <c r="L215" i="10"/>
  <c r="P214" i="10"/>
  <c r="Q214" i="10" s="1"/>
  <c r="L214" i="10"/>
  <c r="P213" i="10"/>
  <c r="Q213" i="10" s="1"/>
  <c r="L213" i="10"/>
  <c r="P212" i="10"/>
  <c r="Q212" i="10" s="1"/>
  <c r="L212" i="10"/>
  <c r="P211" i="10"/>
  <c r="Q211" i="10" s="1"/>
  <c r="L211" i="10"/>
  <c r="P210" i="10"/>
  <c r="Q210" i="10" s="1"/>
  <c r="L210" i="10"/>
  <c r="P209" i="10"/>
  <c r="Q209" i="10" s="1"/>
  <c r="L209" i="10"/>
  <c r="P208" i="10"/>
  <c r="Q208" i="10" s="1"/>
  <c r="L208" i="10"/>
  <c r="P207" i="10"/>
  <c r="Q207" i="10" s="1"/>
  <c r="L207" i="10"/>
  <c r="P206" i="10"/>
  <c r="Q206" i="10" s="1"/>
  <c r="L206" i="10"/>
  <c r="P205" i="10"/>
  <c r="Q205" i="10" s="1"/>
  <c r="L205" i="10"/>
  <c r="P204" i="10"/>
  <c r="Q204" i="10" s="1"/>
  <c r="L204" i="10"/>
  <c r="Q203" i="10"/>
  <c r="P203" i="10"/>
  <c r="L203" i="10"/>
  <c r="P202" i="10"/>
  <c r="Q202" i="10" s="1"/>
  <c r="L202" i="10"/>
  <c r="P201" i="10"/>
  <c r="Q201" i="10" s="1"/>
  <c r="L201" i="10"/>
  <c r="P200" i="10"/>
  <c r="Q200" i="10" s="1"/>
  <c r="L200" i="10"/>
  <c r="P199" i="10"/>
  <c r="Q199" i="10" s="1"/>
  <c r="L199" i="10"/>
  <c r="P198" i="10"/>
  <c r="Q198" i="10" s="1"/>
  <c r="L198" i="10"/>
  <c r="P197" i="10"/>
  <c r="Q197" i="10" s="1"/>
  <c r="L197" i="10"/>
  <c r="P196" i="10"/>
  <c r="Q196" i="10" s="1"/>
  <c r="L196" i="10"/>
  <c r="P195" i="10"/>
  <c r="Q195" i="10" s="1"/>
  <c r="L195" i="10"/>
  <c r="P194" i="10"/>
  <c r="Q194" i="10" s="1"/>
  <c r="L194" i="10"/>
  <c r="P193" i="10"/>
  <c r="Q193" i="10" s="1"/>
  <c r="L193" i="10"/>
  <c r="P192" i="10"/>
  <c r="Q192" i="10" s="1"/>
  <c r="L192" i="10"/>
  <c r="P191" i="10"/>
  <c r="Q191" i="10" s="1"/>
  <c r="L191" i="10"/>
  <c r="P190" i="10"/>
  <c r="Q190" i="10" s="1"/>
  <c r="L190" i="10"/>
  <c r="P189" i="10"/>
  <c r="Q189" i="10" s="1"/>
  <c r="L189" i="10"/>
  <c r="P188" i="10"/>
  <c r="Q188" i="10" s="1"/>
  <c r="L188" i="10"/>
  <c r="P187" i="10"/>
  <c r="Q187" i="10" s="1"/>
  <c r="L187" i="10"/>
  <c r="P186" i="10"/>
  <c r="Q186" i="10" s="1"/>
  <c r="L186" i="10"/>
  <c r="P185" i="10"/>
  <c r="Q185" i="10" s="1"/>
  <c r="L185" i="10"/>
  <c r="P184" i="10"/>
  <c r="Q184" i="10" s="1"/>
  <c r="L184" i="10"/>
  <c r="P183" i="10"/>
  <c r="Q183" i="10" s="1"/>
  <c r="L183" i="10"/>
  <c r="P182" i="10"/>
  <c r="Q182" i="10" s="1"/>
  <c r="L182" i="10"/>
  <c r="P181" i="10"/>
  <c r="Q181" i="10" s="1"/>
  <c r="L181" i="10"/>
  <c r="P180" i="10"/>
  <c r="Q180" i="10" s="1"/>
  <c r="L180" i="10"/>
  <c r="P179" i="10"/>
  <c r="Q179" i="10" s="1"/>
  <c r="L179" i="10"/>
  <c r="P178" i="10"/>
  <c r="Q178" i="10" s="1"/>
  <c r="L178" i="10"/>
  <c r="P177" i="10"/>
  <c r="Q177" i="10" s="1"/>
  <c r="L177" i="10"/>
  <c r="P176" i="10"/>
  <c r="Q176" i="10" s="1"/>
  <c r="L176" i="10"/>
  <c r="P175" i="10"/>
  <c r="Q175" i="10" s="1"/>
  <c r="L175" i="10"/>
  <c r="P174" i="10"/>
  <c r="Q174" i="10" s="1"/>
  <c r="L174" i="10"/>
  <c r="P173" i="10"/>
  <c r="Q173" i="10" s="1"/>
  <c r="L173" i="10"/>
  <c r="P172" i="10"/>
  <c r="Q172" i="10" s="1"/>
  <c r="L172" i="10"/>
  <c r="P171" i="10"/>
  <c r="Q171" i="10" s="1"/>
  <c r="L171" i="10"/>
  <c r="P170" i="10"/>
  <c r="Q170" i="10" s="1"/>
  <c r="L170" i="10"/>
  <c r="P169" i="10"/>
  <c r="Q169" i="10" s="1"/>
  <c r="L169" i="10"/>
  <c r="P168" i="10"/>
  <c r="Q168" i="10" s="1"/>
  <c r="L168" i="10"/>
  <c r="P167" i="10"/>
  <c r="Q167" i="10" s="1"/>
  <c r="L167" i="10"/>
  <c r="P166" i="10"/>
  <c r="Q166" i="10" s="1"/>
  <c r="L166" i="10"/>
  <c r="P165" i="10"/>
  <c r="Q165" i="10" s="1"/>
  <c r="L165" i="10"/>
  <c r="P164" i="10"/>
  <c r="Q164" i="10" s="1"/>
  <c r="L164" i="10"/>
  <c r="P163" i="10"/>
  <c r="Q163" i="10" s="1"/>
  <c r="L163" i="10"/>
  <c r="P162" i="10"/>
  <c r="Q162" i="10" s="1"/>
  <c r="L162" i="10"/>
  <c r="P161" i="10"/>
  <c r="Q161" i="10" s="1"/>
  <c r="L161" i="10"/>
  <c r="P160" i="10"/>
  <c r="Q160" i="10" s="1"/>
  <c r="L160" i="10"/>
  <c r="P159" i="10"/>
  <c r="Q159" i="10" s="1"/>
  <c r="L159" i="10"/>
  <c r="P158" i="10"/>
  <c r="Q158" i="10" s="1"/>
  <c r="L158" i="10"/>
  <c r="P157" i="10"/>
  <c r="Q157" i="10" s="1"/>
  <c r="L157" i="10"/>
  <c r="P156" i="10"/>
  <c r="Q156" i="10" s="1"/>
  <c r="L156" i="10"/>
  <c r="P155" i="10"/>
  <c r="Q155" i="10" s="1"/>
  <c r="L155" i="10"/>
  <c r="P154" i="10"/>
  <c r="Q154" i="10" s="1"/>
  <c r="L154" i="10"/>
  <c r="P153" i="10"/>
  <c r="Q153" i="10" s="1"/>
  <c r="L153" i="10"/>
  <c r="P152" i="10"/>
  <c r="Q152" i="10" s="1"/>
  <c r="L152" i="10"/>
  <c r="P151" i="10"/>
  <c r="Q151" i="10" s="1"/>
  <c r="L151" i="10"/>
  <c r="P150" i="10"/>
  <c r="Q150" i="10" s="1"/>
  <c r="L150" i="10"/>
  <c r="P149" i="10"/>
  <c r="Q149" i="10" s="1"/>
  <c r="L149" i="10"/>
  <c r="P148" i="10"/>
  <c r="Q148" i="10" s="1"/>
  <c r="L148" i="10"/>
  <c r="P147" i="10"/>
  <c r="Q147" i="10" s="1"/>
  <c r="L147" i="10"/>
  <c r="P146" i="10"/>
  <c r="Q146" i="10" s="1"/>
  <c r="L146" i="10"/>
  <c r="P145" i="10"/>
  <c r="Q145" i="10" s="1"/>
  <c r="L145" i="10"/>
  <c r="P144" i="10"/>
  <c r="Q144" i="10" s="1"/>
  <c r="L144" i="10"/>
  <c r="P143" i="10"/>
  <c r="Q143" i="10" s="1"/>
  <c r="L143" i="10"/>
  <c r="P142" i="10"/>
  <c r="Q142" i="10" s="1"/>
  <c r="L142" i="10"/>
  <c r="P141" i="10"/>
  <c r="Q141" i="10" s="1"/>
  <c r="L141" i="10"/>
  <c r="P140" i="10"/>
  <c r="Q140" i="10" s="1"/>
  <c r="L140" i="10"/>
  <c r="P139" i="10"/>
  <c r="Q139" i="10" s="1"/>
  <c r="L139" i="10"/>
  <c r="P138" i="10"/>
  <c r="Q138" i="10" s="1"/>
  <c r="L138" i="10"/>
  <c r="P137" i="10"/>
  <c r="Q137" i="10" s="1"/>
  <c r="L137" i="10"/>
  <c r="P136" i="10"/>
  <c r="Q136" i="10" s="1"/>
  <c r="L136" i="10"/>
  <c r="P135" i="10"/>
  <c r="Q135" i="10" s="1"/>
  <c r="L135" i="10"/>
  <c r="P134" i="10"/>
  <c r="Q134" i="10" s="1"/>
  <c r="L134" i="10"/>
  <c r="P133" i="10"/>
  <c r="Q133" i="10" s="1"/>
  <c r="L133" i="10"/>
  <c r="P132" i="10"/>
  <c r="Q132" i="10" s="1"/>
  <c r="L132" i="10"/>
  <c r="P131" i="10"/>
  <c r="Q131" i="10" s="1"/>
  <c r="L131" i="10"/>
  <c r="P130" i="10"/>
  <c r="Q130" i="10" s="1"/>
  <c r="L130" i="10"/>
  <c r="P129" i="10"/>
  <c r="Q129" i="10" s="1"/>
  <c r="L129" i="10"/>
  <c r="P128" i="10"/>
  <c r="Q128" i="10" s="1"/>
  <c r="L128" i="10"/>
  <c r="P127" i="10"/>
  <c r="Q127" i="10" s="1"/>
  <c r="L127" i="10"/>
  <c r="P126" i="10"/>
  <c r="Q126" i="10" s="1"/>
  <c r="L126" i="10"/>
  <c r="P125" i="10"/>
  <c r="Q125" i="10" s="1"/>
  <c r="L125" i="10"/>
  <c r="P124" i="10"/>
  <c r="Q124" i="10" s="1"/>
  <c r="L124" i="10"/>
  <c r="P123" i="10"/>
  <c r="Q123" i="10" s="1"/>
  <c r="L123" i="10"/>
  <c r="P122" i="10"/>
  <c r="Q122" i="10" s="1"/>
  <c r="L122" i="10"/>
  <c r="P121" i="10"/>
  <c r="Q121" i="10" s="1"/>
  <c r="L121" i="10"/>
  <c r="P120" i="10"/>
  <c r="Q120" i="10" s="1"/>
  <c r="L120" i="10"/>
  <c r="P119" i="10"/>
  <c r="Q119" i="10" s="1"/>
  <c r="L119" i="10"/>
  <c r="P118" i="10"/>
  <c r="Q118" i="10" s="1"/>
  <c r="L118" i="10"/>
  <c r="P117" i="10"/>
  <c r="Q117" i="10" s="1"/>
  <c r="L117" i="10"/>
  <c r="P116" i="10"/>
  <c r="Q116" i="10" s="1"/>
  <c r="L116" i="10"/>
  <c r="P115" i="10"/>
  <c r="Q115" i="10" s="1"/>
  <c r="L115" i="10"/>
  <c r="P114" i="10"/>
  <c r="Q114" i="10" s="1"/>
  <c r="L114" i="10"/>
  <c r="P113" i="10"/>
  <c r="Q113" i="10" s="1"/>
  <c r="L113" i="10"/>
  <c r="P112" i="10"/>
  <c r="Q112" i="10" s="1"/>
  <c r="L112" i="10"/>
  <c r="P111" i="10"/>
  <c r="Q111" i="10" s="1"/>
  <c r="L111" i="10"/>
  <c r="P110" i="10"/>
  <c r="Q110" i="10" s="1"/>
  <c r="L110" i="10"/>
  <c r="P109" i="10"/>
  <c r="Q109" i="10" s="1"/>
  <c r="L109" i="10"/>
  <c r="P108" i="10"/>
  <c r="Q108" i="10" s="1"/>
  <c r="L108" i="10"/>
  <c r="P107" i="10"/>
  <c r="Q107" i="10" s="1"/>
  <c r="L107" i="10"/>
  <c r="P106" i="10"/>
  <c r="Q106" i="10" s="1"/>
  <c r="L106" i="10"/>
  <c r="P105" i="10"/>
  <c r="Q105" i="10" s="1"/>
  <c r="L105" i="10"/>
  <c r="P104" i="10"/>
  <c r="Q104" i="10" s="1"/>
  <c r="L104" i="10"/>
  <c r="P103" i="10"/>
  <c r="Q103" i="10" s="1"/>
  <c r="L103" i="10"/>
  <c r="P102" i="10"/>
  <c r="Q102" i="10" s="1"/>
  <c r="L102" i="10"/>
  <c r="P101" i="10"/>
  <c r="Q101" i="10" s="1"/>
  <c r="L101" i="10"/>
  <c r="P100" i="10"/>
  <c r="Q100" i="10" s="1"/>
  <c r="L100" i="10"/>
  <c r="P99" i="10"/>
  <c r="Q99" i="10" s="1"/>
  <c r="L99" i="10"/>
  <c r="P98" i="10"/>
  <c r="Q98" i="10" s="1"/>
  <c r="L98" i="10"/>
  <c r="P97" i="10"/>
  <c r="Q97" i="10" s="1"/>
  <c r="L97" i="10"/>
  <c r="P96" i="10"/>
  <c r="Q96" i="10" s="1"/>
  <c r="L96" i="10"/>
  <c r="P95" i="10"/>
  <c r="Q95" i="10" s="1"/>
  <c r="L95" i="10"/>
  <c r="P94" i="10"/>
  <c r="Q94" i="10" s="1"/>
  <c r="L94" i="10"/>
  <c r="P93" i="10"/>
  <c r="Q93" i="10" s="1"/>
  <c r="L93" i="10"/>
  <c r="P92" i="10"/>
  <c r="Q92" i="10" s="1"/>
  <c r="L92" i="10"/>
  <c r="P91" i="10"/>
  <c r="Q91" i="10" s="1"/>
  <c r="L91" i="10"/>
  <c r="P90" i="10"/>
  <c r="Q90" i="10" s="1"/>
  <c r="L90" i="10"/>
  <c r="P89" i="10"/>
  <c r="Q89" i="10" s="1"/>
  <c r="L89" i="10"/>
  <c r="P88" i="10"/>
  <c r="Q88" i="10" s="1"/>
  <c r="L88" i="10"/>
  <c r="P87" i="10"/>
  <c r="Q87" i="10" s="1"/>
  <c r="L87" i="10"/>
  <c r="P86" i="10"/>
  <c r="Q86" i="10" s="1"/>
  <c r="L86" i="10"/>
  <c r="P85" i="10"/>
  <c r="Q85" i="10" s="1"/>
  <c r="L85" i="10"/>
  <c r="P84" i="10"/>
  <c r="Q84" i="10" s="1"/>
  <c r="L84" i="10"/>
  <c r="P83" i="10"/>
  <c r="Q83" i="10" s="1"/>
  <c r="L83" i="10"/>
  <c r="P82" i="10"/>
  <c r="Q82" i="10" s="1"/>
  <c r="L82" i="10"/>
  <c r="P81" i="10"/>
  <c r="Q81" i="10" s="1"/>
  <c r="L81" i="10"/>
  <c r="P80" i="10"/>
  <c r="Q80" i="10" s="1"/>
  <c r="L80" i="10"/>
  <c r="P79" i="10"/>
  <c r="Q79" i="10" s="1"/>
  <c r="L79" i="10"/>
  <c r="P78" i="10"/>
  <c r="Q78" i="10" s="1"/>
  <c r="L78" i="10"/>
  <c r="P77" i="10"/>
  <c r="Q77" i="10" s="1"/>
  <c r="L77" i="10"/>
  <c r="P76" i="10"/>
  <c r="Q76" i="10" s="1"/>
  <c r="L76" i="10"/>
  <c r="P75" i="10"/>
  <c r="Q75" i="10" s="1"/>
  <c r="L75" i="10"/>
  <c r="P74" i="10"/>
  <c r="Q74" i="10" s="1"/>
  <c r="L74" i="10"/>
  <c r="P73" i="10"/>
  <c r="Q73" i="10" s="1"/>
  <c r="L73" i="10"/>
  <c r="P72" i="10"/>
  <c r="Q72" i="10" s="1"/>
  <c r="L72" i="10"/>
  <c r="P71" i="10"/>
  <c r="Q71" i="10" s="1"/>
  <c r="L71" i="10"/>
  <c r="P70" i="10"/>
  <c r="Q70" i="10" s="1"/>
  <c r="L70" i="10"/>
  <c r="P69" i="10"/>
  <c r="Q69" i="10" s="1"/>
  <c r="L69" i="10"/>
  <c r="P68" i="10"/>
  <c r="Q68" i="10" s="1"/>
  <c r="L68" i="10"/>
  <c r="P67" i="10"/>
  <c r="Q67" i="10" s="1"/>
  <c r="L67" i="10"/>
  <c r="P66" i="10"/>
  <c r="Q66" i="10" s="1"/>
  <c r="L66" i="10"/>
  <c r="P65" i="10"/>
  <c r="Q65" i="10" s="1"/>
  <c r="L65" i="10"/>
  <c r="P64" i="10"/>
  <c r="Q64" i="10" s="1"/>
  <c r="L64" i="10"/>
  <c r="P63" i="10"/>
  <c r="Q63" i="10" s="1"/>
  <c r="L63" i="10"/>
  <c r="P62" i="10"/>
  <c r="Q62" i="10" s="1"/>
  <c r="L62" i="10"/>
  <c r="P61" i="10"/>
  <c r="Q61" i="10" s="1"/>
  <c r="L61" i="10"/>
  <c r="P60" i="10"/>
  <c r="Q60" i="10" s="1"/>
  <c r="L60" i="10"/>
  <c r="P59" i="10"/>
  <c r="Q59" i="10" s="1"/>
  <c r="L59" i="10"/>
  <c r="P58" i="10"/>
  <c r="Q58" i="10" s="1"/>
  <c r="L58" i="10"/>
  <c r="P57" i="10"/>
  <c r="Q57" i="10" s="1"/>
  <c r="L57" i="10"/>
  <c r="P56" i="10"/>
  <c r="Q56" i="10" s="1"/>
  <c r="L56" i="10"/>
  <c r="Q55" i="10"/>
  <c r="P55" i="10"/>
  <c r="L55" i="10"/>
  <c r="P54" i="10"/>
  <c r="Q54" i="10" s="1"/>
  <c r="L54" i="10"/>
  <c r="P53" i="10"/>
  <c r="Q53" i="10" s="1"/>
  <c r="L53" i="10"/>
  <c r="P52" i="10"/>
  <c r="Q52" i="10" s="1"/>
  <c r="L52" i="10"/>
  <c r="P51" i="10"/>
  <c r="Q51" i="10" s="1"/>
  <c r="L51" i="10"/>
  <c r="P50" i="10"/>
  <c r="Q50" i="10" s="1"/>
  <c r="L50" i="10"/>
  <c r="P49" i="10"/>
  <c r="Q49" i="10" s="1"/>
  <c r="L49" i="10"/>
  <c r="P48" i="10"/>
  <c r="Q48" i="10" s="1"/>
  <c r="L48" i="10"/>
  <c r="P47" i="10"/>
  <c r="Q47" i="10" s="1"/>
  <c r="L47" i="10"/>
  <c r="P46" i="10"/>
  <c r="Q46" i="10" s="1"/>
  <c r="L46" i="10"/>
  <c r="P45" i="10"/>
  <c r="Q45" i="10" s="1"/>
  <c r="L45" i="10"/>
  <c r="P44" i="10"/>
  <c r="Q44" i="10" s="1"/>
  <c r="L44" i="10"/>
  <c r="P43" i="10"/>
  <c r="Q43" i="10" s="1"/>
  <c r="L43" i="10"/>
  <c r="P42" i="10"/>
  <c r="Q42" i="10" s="1"/>
  <c r="L42" i="10"/>
  <c r="P41" i="10"/>
  <c r="Q41" i="10" s="1"/>
  <c r="L41" i="10"/>
  <c r="P40" i="10"/>
  <c r="Q40" i="10" s="1"/>
  <c r="L40" i="10"/>
  <c r="P39" i="10"/>
  <c r="Q39" i="10" s="1"/>
  <c r="L39" i="10"/>
  <c r="P38" i="10"/>
  <c r="Q38" i="10" s="1"/>
  <c r="L38" i="10"/>
  <c r="P37" i="10"/>
  <c r="Q37" i="10" s="1"/>
  <c r="L37" i="10"/>
  <c r="P36" i="10"/>
  <c r="Q36" i="10" s="1"/>
  <c r="L36" i="10"/>
  <c r="P35" i="10"/>
  <c r="Q35" i="10" s="1"/>
  <c r="L35" i="10"/>
  <c r="P34" i="10"/>
  <c r="Q34" i="10" s="1"/>
  <c r="L34" i="10"/>
  <c r="P33" i="10"/>
  <c r="Q33" i="10" s="1"/>
  <c r="L33" i="10"/>
  <c r="P32" i="10"/>
  <c r="Q32" i="10" s="1"/>
  <c r="L32" i="10"/>
  <c r="P31" i="10"/>
  <c r="Q31" i="10" s="1"/>
  <c r="L31" i="10"/>
  <c r="P30" i="10"/>
  <c r="Q30" i="10" s="1"/>
  <c r="L30" i="10"/>
  <c r="P29" i="10"/>
  <c r="Q29" i="10" s="1"/>
  <c r="L29" i="10"/>
  <c r="P28" i="10"/>
  <c r="Q28" i="10" s="1"/>
  <c r="L28" i="10"/>
  <c r="P27" i="10"/>
  <c r="Q27" i="10" s="1"/>
  <c r="L27" i="10"/>
  <c r="P26" i="10"/>
  <c r="Q26" i="10" s="1"/>
  <c r="L26" i="10"/>
  <c r="P25" i="10"/>
  <c r="Q25" i="10" s="1"/>
  <c r="L25" i="10"/>
  <c r="P24" i="10"/>
  <c r="Q24" i="10" s="1"/>
  <c r="L24" i="10"/>
  <c r="P23" i="10"/>
  <c r="Q23" i="10" s="1"/>
  <c r="L23" i="10"/>
  <c r="P22" i="10"/>
  <c r="Q22" i="10" s="1"/>
  <c r="L22" i="10"/>
  <c r="P21" i="10"/>
  <c r="Q21" i="10" s="1"/>
  <c r="L21" i="10"/>
  <c r="P20" i="10"/>
  <c r="Q20" i="10" s="1"/>
  <c r="L20" i="10"/>
  <c r="P19" i="10"/>
  <c r="Q19" i="10" s="1"/>
  <c r="L19" i="10"/>
  <c r="P18" i="10"/>
  <c r="Q18" i="10" s="1"/>
  <c r="L18" i="10"/>
  <c r="P17" i="10"/>
  <c r="Q17" i="10" s="1"/>
  <c r="L17" i="10"/>
  <c r="P16" i="10"/>
  <c r="Q16" i="10" s="1"/>
  <c r="L16" i="10"/>
  <c r="P15" i="10"/>
  <c r="Q15" i="10" s="1"/>
  <c r="L15" i="10"/>
  <c r="P14" i="10"/>
  <c r="Q14" i="10" s="1"/>
  <c r="L14" i="10"/>
  <c r="P13" i="10"/>
  <c r="Q13" i="10" s="1"/>
  <c r="L13" i="10"/>
  <c r="P12" i="10"/>
  <c r="Q12" i="10" s="1"/>
  <c r="L12" i="10"/>
  <c r="P11" i="10"/>
  <c r="Q11" i="10" s="1"/>
  <c r="L11" i="10"/>
  <c r="P10" i="10"/>
  <c r="Q10" i="10" s="1"/>
  <c r="L10" i="10"/>
  <c r="P9" i="10"/>
  <c r="Q9" i="10" s="1"/>
  <c r="L9" i="10"/>
  <c r="P8" i="10"/>
  <c r="Q8" i="10" s="1"/>
  <c r="L8" i="10"/>
  <c r="P7" i="10"/>
  <c r="Q7" i="10" s="1"/>
  <c r="P326" i="11"/>
  <c r="Q326" i="11" s="1"/>
  <c r="L326" i="11"/>
  <c r="P325" i="11"/>
  <c r="Q325" i="11" s="1"/>
  <c r="L325" i="11"/>
  <c r="P324" i="11"/>
  <c r="Q324" i="11" s="1"/>
  <c r="L324" i="11"/>
  <c r="P323" i="11"/>
  <c r="Q323" i="11" s="1"/>
  <c r="L323" i="11"/>
  <c r="P322" i="11"/>
  <c r="Q322" i="11" s="1"/>
  <c r="L322" i="11"/>
  <c r="P321" i="11"/>
  <c r="Q321" i="11" s="1"/>
  <c r="L321" i="11"/>
  <c r="P320" i="11"/>
  <c r="Q320" i="11" s="1"/>
  <c r="L320" i="11"/>
  <c r="P319" i="11"/>
  <c r="Q319" i="11" s="1"/>
  <c r="L319" i="11"/>
  <c r="P318" i="11"/>
  <c r="Q318" i="11" s="1"/>
  <c r="L318" i="11"/>
  <c r="P317" i="11"/>
  <c r="Q317" i="11" s="1"/>
  <c r="L317" i="11"/>
  <c r="P316" i="11"/>
  <c r="Q316" i="11" s="1"/>
  <c r="L316" i="11"/>
  <c r="P315" i="11"/>
  <c r="Q315" i="11" s="1"/>
  <c r="L315" i="11"/>
  <c r="P314" i="11"/>
  <c r="Q314" i="11" s="1"/>
  <c r="L314" i="11"/>
  <c r="P313" i="11"/>
  <c r="Q313" i="11" s="1"/>
  <c r="L313" i="11"/>
  <c r="P312" i="11"/>
  <c r="Q312" i="11" s="1"/>
  <c r="L312" i="11"/>
  <c r="P311" i="11"/>
  <c r="Q311" i="11" s="1"/>
  <c r="L311" i="11"/>
  <c r="P310" i="11"/>
  <c r="Q310" i="11" s="1"/>
  <c r="L310" i="11"/>
  <c r="P309" i="11"/>
  <c r="Q309" i="11" s="1"/>
  <c r="L309" i="11"/>
  <c r="P308" i="11"/>
  <c r="Q308" i="11" s="1"/>
  <c r="L308" i="11"/>
  <c r="P307" i="11"/>
  <c r="Q307" i="11" s="1"/>
  <c r="L307" i="11"/>
  <c r="P306" i="11"/>
  <c r="Q306" i="11" s="1"/>
  <c r="L306" i="11"/>
  <c r="P305" i="11"/>
  <c r="Q305" i="11" s="1"/>
  <c r="L305" i="11"/>
  <c r="P304" i="11"/>
  <c r="Q304" i="11" s="1"/>
  <c r="L304" i="11"/>
  <c r="P303" i="11"/>
  <c r="Q303" i="11" s="1"/>
  <c r="L303" i="11"/>
  <c r="P302" i="11"/>
  <c r="Q302" i="11" s="1"/>
  <c r="L302" i="11"/>
  <c r="P301" i="11"/>
  <c r="Q301" i="11" s="1"/>
  <c r="L301" i="11"/>
  <c r="P300" i="11"/>
  <c r="Q300" i="11" s="1"/>
  <c r="L300" i="11"/>
  <c r="P299" i="11"/>
  <c r="Q299" i="11" s="1"/>
  <c r="L299" i="11"/>
  <c r="P298" i="11"/>
  <c r="Q298" i="11" s="1"/>
  <c r="L298" i="11"/>
  <c r="P297" i="11"/>
  <c r="Q297" i="11" s="1"/>
  <c r="L297" i="11"/>
  <c r="P296" i="11"/>
  <c r="Q296" i="11" s="1"/>
  <c r="L296" i="11"/>
  <c r="P295" i="11"/>
  <c r="Q295" i="11" s="1"/>
  <c r="L295" i="11"/>
  <c r="P294" i="11"/>
  <c r="Q294" i="11" s="1"/>
  <c r="L294" i="11"/>
  <c r="P293" i="11"/>
  <c r="Q293" i="11" s="1"/>
  <c r="L293" i="11"/>
  <c r="P292" i="11"/>
  <c r="Q292" i="11" s="1"/>
  <c r="L292" i="11"/>
  <c r="P291" i="11"/>
  <c r="Q291" i="11" s="1"/>
  <c r="L291" i="11"/>
  <c r="P290" i="11"/>
  <c r="Q290" i="11" s="1"/>
  <c r="L290" i="11"/>
  <c r="P289" i="11"/>
  <c r="Q289" i="11" s="1"/>
  <c r="L289" i="11"/>
  <c r="P288" i="11"/>
  <c r="Q288" i="11" s="1"/>
  <c r="L288" i="11"/>
  <c r="P287" i="11"/>
  <c r="Q287" i="11" s="1"/>
  <c r="L287" i="11"/>
  <c r="P286" i="11"/>
  <c r="Q286" i="11" s="1"/>
  <c r="L286" i="11"/>
  <c r="P285" i="11"/>
  <c r="Q285" i="11" s="1"/>
  <c r="L285" i="11"/>
  <c r="P284" i="11"/>
  <c r="Q284" i="11" s="1"/>
  <c r="L284" i="11"/>
  <c r="P283" i="11"/>
  <c r="Q283" i="11" s="1"/>
  <c r="L283" i="11"/>
  <c r="P282" i="11"/>
  <c r="Q282" i="11" s="1"/>
  <c r="L282" i="11"/>
  <c r="P281" i="11"/>
  <c r="Q281" i="11" s="1"/>
  <c r="L281" i="11"/>
  <c r="P280" i="11"/>
  <c r="Q280" i="11" s="1"/>
  <c r="L280" i="11"/>
  <c r="P279" i="11"/>
  <c r="Q279" i="11" s="1"/>
  <c r="L279" i="11"/>
  <c r="P278" i="11"/>
  <c r="Q278" i="11" s="1"/>
  <c r="L278" i="11"/>
  <c r="P277" i="11"/>
  <c r="Q277" i="11" s="1"/>
  <c r="L277" i="11"/>
  <c r="P276" i="11"/>
  <c r="Q276" i="11" s="1"/>
  <c r="L276" i="11"/>
  <c r="P275" i="11"/>
  <c r="Q275" i="11" s="1"/>
  <c r="L275" i="11"/>
  <c r="P274" i="11"/>
  <c r="Q274" i="11" s="1"/>
  <c r="L274" i="11"/>
  <c r="P273" i="11"/>
  <c r="Q273" i="11" s="1"/>
  <c r="L273" i="11"/>
  <c r="P272" i="11"/>
  <c r="Q272" i="11" s="1"/>
  <c r="L272" i="11"/>
  <c r="P271" i="11"/>
  <c r="Q271" i="11" s="1"/>
  <c r="L271" i="11"/>
  <c r="P270" i="11"/>
  <c r="Q270" i="11" s="1"/>
  <c r="L270" i="11"/>
  <c r="P269" i="11"/>
  <c r="Q269" i="11" s="1"/>
  <c r="L269" i="11"/>
  <c r="P268" i="11"/>
  <c r="Q268" i="11" s="1"/>
  <c r="L268" i="11"/>
  <c r="P267" i="11"/>
  <c r="Q267" i="11" s="1"/>
  <c r="L267" i="11"/>
  <c r="P266" i="11"/>
  <c r="Q266" i="11" s="1"/>
  <c r="L266" i="11"/>
  <c r="P265" i="11"/>
  <c r="Q265" i="11" s="1"/>
  <c r="L265" i="11"/>
  <c r="P264" i="11"/>
  <c r="Q264" i="11" s="1"/>
  <c r="L264" i="11"/>
  <c r="P263" i="11"/>
  <c r="Q263" i="11" s="1"/>
  <c r="L263" i="11"/>
  <c r="P262" i="11"/>
  <c r="Q262" i="11" s="1"/>
  <c r="L262" i="11"/>
  <c r="P261" i="11"/>
  <c r="Q261" i="11" s="1"/>
  <c r="L261" i="11"/>
  <c r="P260" i="11"/>
  <c r="Q260" i="11" s="1"/>
  <c r="L260" i="11"/>
  <c r="P259" i="11"/>
  <c r="Q259" i="11" s="1"/>
  <c r="L259" i="11"/>
  <c r="P258" i="11"/>
  <c r="Q258" i="11" s="1"/>
  <c r="L258" i="11"/>
  <c r="P257" i="11"/>
  <c r="Q257" i="11" s="1"/>
  <c r="L257" i="11"/>
  <c r="P256" i="11"/>
  <c r="Q256" i="11" s="1"/>
  <c r="L256" i="11"/>
  <c r="P255" i="11"/>
  <c r="Q255" i="11" s="1"/>
  <c r="L255" i="11"/>
  <c r="P254" i="11"/>
  <c r="Q254" i="11" s="1"/>
  <c r="L254" i="11"/>
  <c r="P253" i="11"/>
  <c r="Q253" i="11" s="1"/>
  <c r="L253" i="11"/>
  <c r="P252" i="11"/>
  <c r="Q252" i="11" s="1"/>
  <c r="L252" i="11"/>
  <c r="P251" i="11"/>
  <c r="Q251" i="11" s="1"/>
  <c r="L251" i="11"/>
  <c r="P250" i="11"/>
  <c r="Q250" i="11" s="1"/>
  <c r="L250" i="11"/>
  <c r="P249" i="11"/>
  <c r="Q249" i="11" s="1"/>
  <c r="L249" i="11"/>
  <c r="P248" i="11"/>
  <c r="Q248" i="11" s="1"/>
  <c r="L248" i="11"/>
  <c r="P247" i="11"/>
  <c r="Q247" i="11" s="1"/>
  <c r="L247" i="11"/>
  <c r="P246" i="11"/>
  <c r="Q246" i="11" s="1"/>
  <c r="L246" i="11"/>
  <c r="P245" i="11"/>
  <c r="Q245" i="11" s="1"/>
  <c r="L245" i="11"/>
  <c r="P244" i="11"/>
  <c r="Q244" i="11" s="1"/>
  <c r="L244" i="11"/>
  <c r="P243" i="11"/>
  <c r="Q243" i="11" s="1"/>
  <c r="L243" i="11"/>
  <c r="P242" i="11"/>
  <c r="Q242" i="11" s="1"/>
  <c r="L242" i="11"/>
  <c r="P241" i="11"/>
  <c r="Q241" i="11" s="1"/>
  <c r="L241" i="11"/>
  <c r="P240" i="11"/>
  <c r="Q240" i="11" s="1"/>
  <c r="L240" i="11"/>
  <c r="P239" i="11"/>
  <c r="Q239" i="11" s="1"/>
  <c r="L239" i="11"/>
  <c r="P238" i="11"/>
  <c r="Q238" i="11" s="1"/>
  <c r="L238" i="11"/>
  <c r="P237" i="11"/>
  <c r="Q237" i="11" s="1"/>
  <c r="L237" i="11"/>
  <c r="P236" i="11"/>
  <c r="Q236" i="11" s="1"/>
  <c r="L236" i="11"/>
  <c r="P235" i="11"/>
  <c r="Q235" i="11" s="1"/>
  <c r="L235" i="11"/>
  <c r="P234" i="11"/>
  <c r="Q234" i="11" s="1"/>
  <c r="L234" i="11"/>
  <c r="P233" i="11"/>
  <c r="Q233" i="11" s="1"/>
  <c r="L233" i="11"/>
  <c r="P232" i="11"/>
  <c r="Q232" i="11" s="1"/>
  <c r="L232" i="11"/>
  <c r="P231" i="11"/>
  <c r="Q231" i="11" s="1"/>
  <c r="L231" i="11"/>
  <c r="P230" i="11"/>
  <c r="Q230" i="11" s="1"/>
  <c r="L230" i="11"/>
  <c r="P229" i="11"/>
  <c r="Q229" i="11" s="1"/>
  <c r="L229" i="11"/>
  <c r="P228" i="11"/>
  <c r="Q228" i="11" s="1"/>
  <c r="L228" i="11"/>
  <c r="P227" i="11"/>
  <c r="Q227" i="11" s="1"/>
  <c r="L227" i="11"/>
  <c r="P226" i="11"/>
  <c r="Q226" i="11" s="1"/>
  <c r="L226" i="11"/>
  <c r="P225" i="11"/>
  <c r="Q225" i="11" s="1"/>
  <c r="L225" i="11"/>
  <c r="P224" i="11"/>
  <c r="Q224" i="11" s="1"/>
  <c r="L224" i="11"/>
  <c r="P223" i="11"/>
  <c r="Q223" i="11" s="1"/>
  <c r="L223" i="11"/>
  <c r="P222" i="11"/>
  <c r="Q222" i="11" s="1"/>
  <c r="L222" i="11"/>
  <c r="P221" i="11"/>
  <c r="Q221" i="11" s="1"/>
  <c r="L221" i="11"/>
  <c r="P220" i="11"/>
  <c r="Q220" i="11" s="1"/>
  <c r="L220" i="11"/>
  <c r="P219" i="11"/>
  <c r="Q219" i="11" s="1"/>
  <c r="L219" i="11"/>
  <c r="P218" i="11"/>
  <c r="Q218" i="11" s="1"/>
  <c r="L218" i="11"/>
  <c r="P217" i="11"/>
  <c r="Q217" i="11" s="1"/>
  <c r="L217" i="11"/>
  <c r="P216" i="11"/>
  <c r="Q216" i="11" s="1"/>
  <c r="L216" i="11"/>
  <c r="P215" i="11"/>
  <c r="Q215" i="11" s="1"/>
  <c r="L215" i="11"/>
  <c r="P214" i="11"/>
  <c r="Q214" i="11" s="1"/>
  <c r="L214" i="11"/>
  <c r="P213" i="11"/>
  <c r="Q213" i="11" s="1"/>
  <c r="L213" i="11"/>
  <c r="P212" i="11"/>
  <c r="Q212" i="11" s="1"/>
  <c r="L212" i="11"/>
  <c r="P211" i="11"/>
  <c r="Q211" i="11" s="1"/>
  <c r="L211" i="11"/>
  <c r="P210" i="11"/>
  <c r="Q210" i="11" s="1"/>
  <c r="L210" i="11"/>
  <c r="P209" i="11"/>
  <c r="Q209" i="11" s="1"/>
  <c r="L209" i="11"/>
  <c r="P208" i="11"/>
  <c r="Q208" i="11" s="1"/>
  <c r="L208" i="11"/>
  <c r="P207" i="11"/>
  <c r="Q207" i="11" s="1"/>
  <c r="L207" i="11"/>
  <c r="P206" i="11"/>
  <c r="Q206" i="11" s="1"/>
  <c r="L206" i="11"/>
  <c r="P205" i="11"/>
  <c r="Q205" i="11" s="1"/>
  <c r="L205" i="11"/>
  <c r="P204" i="11"/>
  <c r="Q204" i="11" s="1"/>
  <c r="L204" i="11"/>
  <c r="Q203" i="11"/>
  <c r="P203" i="11"/>
  <c r="L203" i="11"/>
  <c r="P202" i="11"/>
  <c r="Q202" i="11" s="1"/>
  <c r="L202" i="11"/>
  <c r="P201" i="11"/>
  <c r="Q201" i="11" s="1"/>
  <c r="L201" i="11"/>
  <c r="P200" i="11"/>
  <c r="Q200" i="11" s="1"/>
  <c r="L200" i="11"/>
  <c r="P199" i="11"/>
  <c r="Q199" i="11" s="1"/>
  <c r="L199" i="11"/>
  <c r="P198" i="11"/>
  <c r="Q198" i="11" s="1"/>
  <c r="L198" i="11"/>
  <c r="P197" i="11"/>
  <c r="Q197" i="11" s="1"/>
  <c r="L197" i="11"/>
  <c r="P196" i="11"/>
  <c r="Q196" i="11" s="1"/>
  <c r="L196" i="11"/>
  <c r="P195" i="11"/>
  <c r="Q195" i="11" s="1"/>
  <c r="L195" i="11"/>
  <c r="P194" i="11"/>
  <c r="Q194" i="11" s="1"/>
  <c r="L194" i="11"/>
  <c r="P193" i="11"/>
  <c r="Q193" i="11" s="1"/>
  <c r="L193" i="11"/>
  <c r="P192" i="11"/>
  <c r="Q192" i="11" s="1"/>
  <c r="L192" i="11"/>
  <c r="P191" i="11"/>
  <c r="Q191" i="11" s="1"/>
  <c r="L191" i="11"/>
  <c r="P190" i="11"/>
  <c r="Q190" i="11" s="1"/>
  <c r="L190" i="11"/>
  <c r="P189" i="11"/>
  <c r="Q189" i="11" s="1"/>
  <c r="L189" i="11"/>
  <c r="P188" i="11"/>
  <c r="Q188" i="11" s="1"/>
  <c r="L188" i="11"/>
  <c r="P187" i="11"/>
  <c r="Q187" i="11" s="1"/>
  <c r="L187" i="11"/>
  <c r="P186" i="11"/>
  <c r="Q186" i="11" s="1"/>
  <c r="L186" i="11"/>
  <c r="P185" i="11"/>
  <c r="Q185" i="11" s="1"/>
  <c r="L185" i="11"/>
  <c r="P184" i="11"/>
  <c r="Q184" i="11" s="1"/>
  <c r="L184" i="11"/>
  <c r="P183" i="11"/>
  <c r="Q183" i="11" s="1"/>
  <c r="L183" i="11"/>
  <c r="P182" i="11"/>
  <c r="Q182" i="11" s="1"/>
  <c r="L182" i="11"/>
  <c r="P181" i="11"/>
  <c r="Q181" i="11" s="1"/>
  <c r="L181" i="11"/>
  <c r="P180" i="11"/>
  <c r="Q180" i="11" s="1"/>
  <c r="L180" i="11"/>
  <c r="P179" i="11"/>
  <c r="Q179" i="11" s="1"/>
  <c r="L179" i="11"/>
  <c r="P178" i="11"/>
  <c r="Q178" i="11" s="1"/>
  <c r="L178" i="11"/>
  <c r="P177" i="11"/>
  <c r="Q177" i="11" s="1"/>
  <c r="L177" i="11"/>
  <c r="P176" i="11"/>
  <c r="Q176" i="11" s="1"/>
  <c r="L176" i="11"/>
  <c r="P175" i="11"/>
  <c r="Q175" i="11" s="1"/>
  <c r="L175" i="11"/>
  <c r="P174" i="11"/>
  <c r="Q174" i="11" s="1"/>
  <c r="L174" i="11"/>
  <c r="P173" i="11"/>
  <c r="Q173" i="11" s="1"/>
  <c r="L173" i="11"/>
  <c r="P172" i="11"/>
  <c r="Q172" i="11" s="1"/>
  <c r="L172" i="11"/>
  <c r="P171" i="11"/>
  <c r="Q171" i="11" s="1"/>
  <c r="L171" i="11"/>
  <c r="P170" i="11"/>
  <c r="Q170" i="11" s="1"/>
  <c r="L170" i="11"/>
  <c r="P169" i="11"/>
  <c r="Q169" i="11" s="1"/>
  <c r="L169" i="11"/>
  <c r="P168" i="11"/>
  <c r="Q168" i="11" s="1"/>
  <c r="L168" i="11"/>
  <c r="P167" i="11"/>
  <c r="Q167" i="11" s="1"/>
  <c r="L167" i="11"/>
  <c r="P166" i="11"/>
  <c r="Q166" i="11" s="1"/>
  <c r="L166" i="11"/>
  <c r="P165" i="11"/>
  <c r="Q165" i="11" s="1"/>
  <c r="L165" i="11"/>
  <c r="P164" i="11"/>
  <c r="Q164" i="11" s="1"/>
  <c r="L164" i="11"/>
  <c r="P163" i="11"/>
  <c r="Q163" i="11" s="1"/>
  <c r="L163" i="11"/>
  <c r="P162" i="11"/>
  <c r="Q162" i="11" s="1"/>
  <c r="L162" i="11"/>
  <c r="P161" i="11"/>
  <c r="Q161" i="11" s="1"/>
  <c r="L161" i="11"/>
  <c r="P160" i="11"/>
  <c r="Q160" i="11" s="1"/>
  <c r="L160" i="11"/>
  <c r="P159" i="11"/>
  <c r="Q159" i="11" s="1"/>
  <c r="L159" i="11"/>
  <c r="P158" i="11"/>
  <c r="Q158" i="11" s="1"/>
  <c r="L158" i="11"/>
  <c r="P157" i="11"/>
  <c r="Q157" i="11" s="1"/>
  <c r="L157" i="11"/>
  <c r="P156" i="11"/>
  <c r="Q156" i="11" s="1"/>
  <c r="L156" i="11"/>
  <c r="P155" i="11"/>
  <c r="Q155" i="11" s="1"/>
  <c r="L155" i="11"/>
  <c r="P154" i="11"/>
  <c r="Q154" i="11" s="1"/>
  <c r="L154" i="11"/>
  <c r="P153" i="11"/>
  <c r="Q153" i="11" s="1"/>
  <c r="L153" i="11"/>
  <c r="P152" i="11"/>
  <c r="Q152" i="11" s="1"/>
  <c r="L152" i="11"/>
  <c r="P151" i="11"/>
  <c r="Q151" i="11" s="1"/>
  <c r="L151" i="11"/>
  <c r="P150" i="11"/>
  <c r="Q150" i="11" s="1"/>
  <c r="L150" i="11"/>
  <c r="P149" i="11"/>
  <c r="Q149" i="11" s="1"/>
  <c r="L149" i="11"/>
  <c r="P148" i="11"/>
  <c r="Q148" i="11" s="1"/>
  <c r="L148" i="11"/>
  <c r="P147" i="11"/>
  <c r="Q147" i="11" s="1"/>
  <c r="L147" i="11"/>
  <c r="P146" i="11"/>
  <c r="Q146" i="11" s="1"/>
  <c r="L146" i="11"/>
  <c r="P145" i="11"/>
  <c r="Q145" i="11" s="1"/>
  <c r="L145" i="11"/>
  <c r="P144" i="11"/>
  <c r="Q144" i="11" s="1"/>
  <c r="L144" i="11"/>
  <c r="P143" i="11"/>
  <c r="Q143" i="11" s="1"/>
  <c r="L143" i="11"/>
  <c r="P142" i="11"/>
  <c r="Q142" i="11" s="1"/>
  <c r="L142" i="11"/>
  <c r="P141" i="11"/>
  <c r="Q141" i="11" s="1"/>
  <c r="L141" i="11"/>
  <c r="P140" i="11"/>
  <c r="Q140" i="11" s="1"/>
  <c r="L140" i="11"/>
  <c r="P139" i="11"/>
  <c r="Q139" i="11" s="1"/>
  <c r="L139" i="11"/>
  <c r="P138" i="11"/>
  <c r="Q138" i="11" s="1"/>
  <c r="L138" i="11"/>
  <c r="P137" i="11"/>
  <c r="Q137" i="11" s="1"/>
  <c r="L137" i="11"/>
  <c r="P136" i="11"/>
  <c r="Q136" i="11" s="1"/>
  <c r="L136" i="11"/>
  <c r="P135" i="11"/>
  <c r="Q135" i="11" s="1"/>
  <c r="L135" i="11"/>
  <c r="P134" i="11"/>
  <c r="Q134" i="11" s="1"/>
  <c r="L134" i="11"/>
  <c r="P133" i="11"/>
  <c r="Q133" i="11" s="1"/>
  <c r="L133" i="11"/>
  <c r="P132" i="11"/>
  <c r="Q132" i="11" s="1"/>
  <c r="L132" i="11"/>
  <c r="P131" i="11"/>
  <c r="Q131" i="11" s="1"/>
  <c r="L131" i="11"/>
  <c r="P130" i="11"/>
  <c r="Q130" i="11" s="1"/>
  <c r="L130" i="11"/>
  <c r="P129" i="11"/>
  <c r="Q129" i="11" s="1"/>
  <c r="L129" i="11"/>
  <c r="P128" i="11"/>
  <c r="Q128" i="11" s="1"/>
  <c r="L128" i="11"/>
  <c r="P127" i="11"/>
  <c r="Q127" i="11" s="1"/>
  <c r="L127" i="11"/>
  <c r="P126" i="11"/>
  <c r="Q126" i="11" s="1"/>
  <c r="L126" i="11"/>
  <c r="P125" i="11"/>
  <c r="Q125" i="11" s="1"/>
  <c r="L125" i="11"/>
  <c r="P124" i="11"/>
  <c r="Q124" i="11" s="1"/>
  <c r="L124" i="11"/>
  <c r="P123" i="11"/>
  <c r="Q123" i="11" s="1"/>
  <c r="L123" i="11"/>
  <c r="P122" i="11"/>
  <c r="Q122" i="11" s="1"/>
  <c r="L122" i="11"/>
  <c r="P121" i="11"/>
  <c r="Q121" i="11" s="1"/>
  <c r="L121" i="11"/>
  <c r="P120" i="11"/>
  <c r="Q120" i="11" s="1"/>
  <c r="L120" i="11"/>
  <c r="P119" i="11"/>
  <c r="Q119" i="11" s="1"/>
  <c r="L119" i="11"/>
  <c r="P118" i="11"/>
  <c r="Q118" i="11" s="1"/>
  <c r="L118" i="11"/>
  <c r="P117" i="11"/>
  <c r="Q117" i="11" s="1"/>
  <c r="L117" i="11"/>
  <c r="P116" i="11"/>
  <c r="Q116" i="11" s="1"/>
  <c r="L116" i="11"/>
  <c r="P115" i="11"/>
  <c r="Q115" i="11" s="1"/>
  <c r="L115" i="11"/>
  <c r="P114" i="11"/>
  <c r="Q114" i="11" s="1"/>
  <c r="L114" i="11"/>
  <c r="P113" i="11"/>
  <c r="Q113" i="11" s="1"/>
  <c r="L113" i="11"/>
  <c r="P112" i="11"/>
  <c r="Q112" i="11" s="1"/>
  <c r="L112" i="11"/>
  <c r="P111" i="11"/>
  <c r="Q111" i="11" s="1"/>
  <c r="L111" i="11"/>
  <c r="P110" i="11"/>
  <c r="Q110" i="11" s="1"/>
  <c r="L110" i="11"/>
  <c r="P109" i="11"/>
  <c r="Q109" i="11" s="1"/>
  <c r="L109" i="11"/>
  <c r="P108" i="11"/>
  <c r="Q108" i="11" s="1"/>
  <c r="L108" i="11"/>
  <c r="P107" i="11"/>
  <c r="Q107" i="11" s="1"/>
  <c r="L107" i="11"/>
  <c r="P106" i="11"/>
  <c r="Q106" i="11" s="1"/>
  <c r="L106" i="11"/>
  <c r="P105" i="11"/>
  <c r="Q105" i="11" s="1"/>
  <c r="L105" i="11"/>
  <c r="P104" i="11"/>
  <c r="Q104" i="11" s="1"/>
  <c r="L104" i="11"/>
  <c r="P103" i="11"/>
  <c r="Q103" i="11" s="1"/>
  <c r="L103" i="11"/>
  <c r="P102" i="11"/>
  <c r="Q102" i="11" s="1"/>
  <c r="L102" i="11"/>
  <c r="P101" i="11"/>
  <c r="Q101" i="11" s="1"/>
  <c r="L101" i="11"/>
  <c r="P100" i="11"/>
  <c r="Q100" i="11" s="1"/>
  <c r="L100" i="11"/>
  <c r="P99" i="11"/>
  <c r="Q99" i="11" s="1"/>
  <c r="L99" i="11"/>
  <c r="P98" i="11"/>
  <c r="Q98" i="11" s="1"/>
  <c r="L98" i="11"/>
  <c r="P97" i="11"/>
  <c r="Q97" i="11" s="1"/>
  <c r="L97" i="11"/>
  <c r="P96" i="11"/>
  <c r="Q96" i="11" s="1"/>
  <c r="L96" i="11"/>
  <c r="P95" i="11"/>
  <c r="Q95" i="11" s="1"/>
  <c r="L95" i="11"/>
  <c r="P94" i="11"/>
  <c r="Q94" i="11" s="1"/>
  <c r="L94" i="11"/>
  <c r="P93" i="11"/>
  <c r="Q93" i="11" s="1"/>
  <c r="L93" i="11"/>
  <c r="P92" i="11"/>
  <c r="Q92" i="11" s="1"/>
  <c r="L92" i="11"/>
  <c r="P91" i="11"/>
  <c r="Q91" i="11" s="1"/>
  <c r="L91" i="11"/>
  <c r="P90" i="11"/>
  <c r="Q90" i="11" s="1"/>
  <c r="L90" i="11"/>
  <c r="P89" i="11"/>
  <c r="Q89" i="11" s="1"/>
  <c r="L89" i="11"/>
  <c r="P88" i="11"/>
  <c r="Q88" i="11" s="1"/>
  <c r="L88" i="11"/>
  <c r="P87" i="11"/>
  <c r="Q87" i="11" s="1"/>
  <c r="L87" i="11"/>
  <c r="P86" i="11"/>
  <c r="Q86" i="11" s="1"/>
  <c r="L86" i="11"/>
  <c r="P85" i="11"/>
  <c r="Q85" i="11" s="1"/>
  <c r="L85" i="11"/>
  <c r="P84" i="11"/>
  <c r="Q84" i="11" s="1"/>
  <c r="L84" i="11"/>
  <c r="P83" i="11"/>
  <c r="Q83" i="11" s="1"/>
  <c r="L83" i="11"/>
  <c r="P82" i="11"/>
  <c r="Q82" i="11" s="1"/>
  <c r="L82" i="11"/>
  <c r="P81" i="11"/>
  <c r="Q81" i="11" s="1"/>
  <c r="L81" i="11"/>
  <c r="P80" i="11"/>
  <c r="Q80" i="11" s="1"/>
  <c r="L80" i="11"/>
  <c r="P79" i="11"/>
  <c r="Q79" i="11" s="1"/>
  <c r="L79" i="11"/>
  <c r="P78" i="11"/>
  <c r="Q78" i="11" s="1"/>
  <c r="L78" i="11"/>
  <c r="P77" i="11"/>
  <c r="Q77" i="11" s="1"/>
  <c r="L77" i="11"/>
  <c r="P76" i="11"/>
  <c r="Q76" i="11" s="1"/>
  <c r="L76" i="11"/>
  <c r="P75" i="11"/>
  <c r="Q75" i="11" s="1"/>
  <c r="L75" i="11"/>
  <c r="P74" i="11"/>
  <c r="Q74" i="11" s="1"/>
  <c r="L74" i="11"/>
  <c r="P73" i="11"/>
  <c r="Q73" i="11" s="1"/>
  <c r="L73" i="11"/>
  <c r="P72" i="11"/>
  <c r="Q72" i="11" s="1"/>
  <c r="L72" i="11"/>
  <c r="P71" i="11"/>
  <c r="Q71" i="11" s="1"/>
  <c r="L71" i="11"/>
  <c r="P70" i="11"/>
  <c r="Q70" i="11" s="1"/>
  <c r="L70" i="11"/>
  <c r="P69" i="11"/>
  <c r="Q69" i="11" s="1"/>
  <c r="L69" i="11"/>
  <c r="P68" i="11"/>
  <c r="Q68" i="11" s="1"/>
  <c r="L68" i="11"/>
  <c r="P67" i="11"/>
  <c r="Q67" i="11" s="1"/>
  <c r="L67" i="11"/>
  <c r="P66" i="11"/>
  <c r="Q66" i="11" s="1"/>
  <c r="L66" i="11"/>
  <c r="P65" i="11"/>
  <c r="Q65" i="11" s="1"/>
  <c r="L65" i="11"/>
  <c r="P64" i="11"/>
  <c r="Q64" i="11" s="1"/>
  <c r="L64" i="11"/>
  <c r="P63" i="11"/>
  <c r="Q63" i="11" s="1"/>
  <c r="L63" i="11"/>
  <c r="P62" i="11"/>
  <c r="Q62" i="11" s="1"/>
  <c r="L62" i="11"/>
  <c r="P61" i="11"/>
  <c r="Q61" i="11" s="1"/>
  <c r="L61" i="11"/>
  <c r="P60" i="11"/>
  <c r="Q60" i="11" s="1"/>
  <c r="L60" i="11"/>
  <c r="P59" i="11"/>
  <c r="Q59" i="11" s="1"/>
  <c r="L59" i="11"/>
  <c r="P58" i="11"/>
  <c r="Q58" i="11" s="1"/>
  <c r="L58" i="11"/>
  <c r="P57" i="11"/>
  <c r="Q57" i="11" s="1"/>
  <c r="L57" i="11"/>
  <c r="P56" i="11"/>
  <c r="Q56" i="11" s="1"/>
  <c r="L56" i="11"/>
  <c r="P55" i="11"/>
  <c r="Q55" i="11" s="1"/>
  <c r="L55" i="11"/>
  <c r="P54" i="11"/>
  <c r="Q54" i="11" s="1"/>
  <c r="L54" i="11"/>
  <c r="P53" i="11"/>
  <c r="Q53" i="11" s="1"/>
  <c r="L53" i="11"/>
  <c r="P52" i="11"/>
  <c r="Q52" i="11" s="1"/>
  <c r="L52" i="11"/>
  <c r="P51" i="11"/>
  <c r="Q51" i="11" s="1"/>
  <c r="L51" i="11"/>
  <c r="P50" i="11"/>
  <c r="Q50" i="11" s="1"/>
  <c r="L50" i="11"/>
  <c r="P49" i="11"/>
  <c r="Q49" i="11" s="1"/>
  <c r="L49" i="11"/>
  <c r="P48" i="11"/>
  <c r="Q48" i="11" s="1"/>
  <c r="L48" i="11"/>
  <c r="P47" i="11"/>
  <c r="Q47" i="11" s="1"/>
  <c r="L47" i="11"/>
  <c r="P46" i="11"/>
  <c r="Q46" i="11" s="1"/>
  <c r="L46" i="11"/>
  <c r="P45" i="11"/>
  <c r="Q45" i="11" s="1"/>
  <c r="L45" i="11"/>
  <c r="P44" i="11"/>
  <c r="Q44" i="11" s="1"/>
  <c r="L44" i="11"/>
  <c r="P43" i="11"/>
  <c r="Q43" i="11" s="1"/>
  <c r="L43" i="11"/>
  <c r="P42" i="11"/>
  <c r="Q42" i="11" s="1"/>
  <c r="L42" i="11"/>
  <c r="P41" i="11"/>
  <c r="Q41" i="11" s="1"/>
  <c r="L41" i="11"/>
  <c r="P40" i="11"/>
  <c r="Q40" i="11" s="1"/>
  <c r="L40" i="11"/>
  <c r="P39" i="11"/>
  <c r="Q39" i="11" s="1"/>
  <c r="L39" i="11"/>
  <c r="P38" i="11"/>
  <c r="Q38" i="11" s="1"/>
  <c r="L38" i="11"/>
  <c r="P37" i="11"/>
  <c r="Q37" i="11" s="1"/>
  <c r="L37" i="11"/>
  <c r="P36" i="11"/>
  <c r="Q36" i="11" s="1"/>
  <c r="L36" i="11"/>
  <c r="P35" i="11"/>
  <c r="Q35" i="11" s="1"/>
  <c r="L35" i="11"/>
  <c r="P34" i="11"/>
  <c r="Q34" i="11" s="1"/>
  <c r="L34" i="11"/>
  <c r="P33" i="11"/>
  <c r="Q33" i="11" s="1"/>
  <c r="L33" i="11"/>
  <c r="P32" i="11"/>
  <c r="Q32" i="11" s="1"/>
  <c r="L32" i="11"/>
  <c r="P31" i="11"/>
  <c r="Q31" i="11" s="1"/>
  <c r="L31" i="11"/>
  <c r="P30" i="11"/>
  <c r="Q30" i="11" s="1"/>
  <c r="L30" i="11"/>
  <c r="P29" i="11"/>
  <c r="Q29" i="11" s="1"/>
  <c r="L29" i="11"/>
  <c r="P28" i="11"/>
  <c r="Q28" i="11" s="1"/>
  <c r="L28" i="11"/>
  <c r="P27" i="11"/>
  <c r="Q27" i="11" s="1"/>
  <c r="L27" i="11"/>
  <c r="P26" i="11"/>
  <c r="Q26" i="11" s="1"/>
  <c r="L26" i="11"/>
  <c r="P25" i="11"/>
  <c r="Q25" i="11" s="1"/>
  <c r="L25" i="11"/>
  <c r="P24" i="11"/>
  <c r="Q24" i="11" s="1"/>
  <c r="L24" i="11"/>
  <c r="P23" i="11"/>
  <c r="Q23" i="11" s="1"/>
  <c r="L23" i="11"/>
  <c r="P22" i="11"/>
  <c r="Q22" i="11" s="1"/>
  <c r="L22" i="11"/>
  <c r="P21" i="11"/>
  <c r="Q21" i="11" s="1"/>
  <c r="L21" i="11"/>
  <c r="P20" i="11"/>
  <c r="Q20" i="11" s="1"/>
  <c r="L20" i="11"/>
  <c r="P19" i="11"/>
  <c r="Q19" i="11" s="1"/>
  <c r="L19" i="11"/>
  <c r="P18" i="11"/>
  <c r="Q18" i="11" s="1"/>
  <c r="L18" i="11"/>
  <c r="P17" i="11"/>
  <c r="Q17" i="11" s="1"/>
  <c r="L17" i="11"/>
  <c r="P16" i="11"/>
  <c r="Q16" i="11" s="1"/>
  <c r="L16" i="11"/>
  <c r="P15" i="11"/>
  <c r="Q15" i="11" s="1"/>
  <c r="L15" i="11"/>
  <c r="P14" i="11"/>
  <c r="Q14" i="11" s="1"/>
  <c r="L14" i="11"/>
  <c r="P13" i="11"/>
  <c r="Q13" i="11" s="1"/>
  <c r="L13" i="11"/>
  <c r="P12" i="11"/>
  <c r="Q12" i="11" s="1"/>
  <c r="L12" i="11"/>
  <c r="P11" i="11"/>
  <c r="Q11" i="11" s="1"/>
  <c r="L11" i="11"/>
  <c r="P10" i="11"/>
  <c r="Q10" i="11" s="1"/>
  <c r="L10" i="11"/>
  <c r="P9" i="11"/>
  <c r="Q9" i="11" s="1"/>
  <c r="L9" i="11"/>
  <c r="P8" i="11"/>
  <c r="Q8" i="11" s="1"/>
  <c r="L8" i="11"/>
  <c r="P7" i="11"/>
  <c r="Q7" i="11" s="1"/>
  <c r="P326" i="2"/>
  <c r="Q326" i="2" s="1"/>
  <c r="P325" i="2"/>
  <c r="Q325" i="2" s="1"/>
  <c r="P324" i="2"/>
  <c r="Q324" i="2" s="1"/>
  <c r="P323" i="2"/>
  <c r="Q323" i="2" s="1"/>
  <c r="P322" i="2"/>
  <c r="Q322" i="2" s="1"/>
  <c r="P321" i="2"/>
  <c r="Q321" i="2" s="1"/>
  <c r="P320" i="2"/>
  <c r="Q320" i="2" s="1"/>
  <c r="P319" i="2"/>
  <c r="Q319" i="2" s="1"/>
  <c r="P318" i="2"/>
  <c r="Q318" i="2" s="1"/>
  <c r="P317" i="2"/>
  <c r="Q317" i="2" s="1"/>
  <c r="P316" i="2"/>
  <c r="Q316" i="2" s="1"/>
  <c r="P315" i="2"/>
  <c r="Q315" i="2" s="1"/>
  <c r="P314" i="2"/>
  <c r="Q314" i="2" s="1"/>
  <c r="P313" i="2"/>
  <c r="Q313" i="2" s="1"/>
  <c r="P312" i="2"/>
  <c r="Q312" i="2" s="1"/>
  <c r="P311" i="2"/>
  <c r="Q311" i="2" s="1"/>
  <c r="P310" i="2"/>
  <c r="Q310" i="2" s="1"/>
  <c r="P309" i="2"/>
  <c r="Q309" i="2" s="1"/>
  <c r="P308" i="2"/>
  <c r="Q308" i="2" s="1"/>
  <c r="P307" i="2"/>
  <c r="Q307" i="2" s="1"/>
  <c r="P306" i="2"/>
  <c r="Q306" i="2" s="1"/>
  <c r="P305" i="2"/>
  <c r="Q305" i="2" s="1"/>
  <c r="P304" i="2"/>
  <c r="Q304" i="2" s="1"/>
  <c r="P303" i="2"/>
  <c r="Q303" i="2" s="1"/>
  <c r="P302" i="2"/>
  <c r="Q302" i="2" s="1"/>
  <c r="P301" i="2"/>
  <c r="Q301" i="2" s="1"/>
  <c r="P300" i="2"/>
  <c r="Q300" i="2" s="1"/>
  <c r="P299" i="2"/>
  <c r="Q299" i="2" s="1"/>
  <c r="P298" i="2"/>
  <c r="Q298" i="2" s="1"/>
  <c r="P297" i="2"/>
  <c r="Q297" i="2" s="1"/>
  <c r="P296" i="2"/>
  <c r="Q296" i="2" s="1"/>
  <c r="P295" i="2"/>
  <c r="Q295" i="2" s="1"/>
  <c r="P294" i="2"/>
  <c r="Q294" i="2" s="1"/>
  <c r="P293" i="2"/>
  <c r="Q293" i="2" s="1"/>
  <c r="P292" i="2"/>
  <c r="Q292" i="2" s="1"/>
  <c r="P291" i="2"/>
  <c r="Q291" i="2" s="1"/>
  <c r="P290" i="2"/>
  <c r="Q290" i="2" s="1"/>
  <c r="P289" i="2"/>
  <c r="Q289" i="2" s="1"/>
  <c r="P288" i="2"/>
  <c r="Q288" i="2" s="1"/>
  <c r="P287" i="2"/>
  <c r="Q287" i="2" s="1"/>
  <c r="P286" i="2"/>
  <c r="Q286" i="2" s="1"/>
  <c r="P285" i="2"/>
  <c r="Q285" i="2" s="1"/>
  <c r="P284" i="2"/>
  <c r="Q284" i="2" s="1"/>
  <c r="P283" i="2"/>
  <c r="Q283" i="2" s="1"/>
  <c r="P282" i="2"/>
  <c r="Q282" i="2" s="1"/>
  <c r="P281" i="2"/>
  <c r="Q281" i="2" s="1"/>
  <c r="P280" i="2"/>
  <c r="Q280" i="2" s="1"/>
  <c r="P279" i="2"/>
  <c r="Q279" i="2" s="1"/>
  <c r="P278" i="2"/>
  <c r="Q278" i="2" s="1"/>
  <c r="P277" i="2"/>
  <c r="Q277" i="2" s="1"/>
  <c r="P276" i="2"/>
  <c r="Q276" i="2" s="1"/>
  <c r="P275" i="2"/>
  <c r="Q275" i="2" s="1"/>
  <c r="P274" i="2"/>
  <c r="Q274" i="2" s="1"/>
  <c r="P273" i="2"/>
  <c r="Q273" i="2" s="1"/>
  <c r="P272" i="2"/>
  <c r="Q272" i="2" s="1"/>
  <c r="P271" i="2"/>
  <c r="Q271" i="2" s="1"/>
  <c r="P270" i="2"/>
  <c r="Q270" i="2" s="1"/>
  <c r="P269" i="2"/>
  <c r="Q269" i="2" s="1"/>
  <c r="P268" i="2"/>
  <c r="Q268" i="2" s="1"/>
  <c r="P267" i="2"/>
  <c r="Q267" i="2" s="1"/>
  <c r="P266" i="2"/>
  <c r="Q266" i="2" s="1"/>
  <c r="P265" i="2"/>
  <c r="Q265" i="2" s="1"/>
  <c r="P264" i="2"/>
  <c r="Q264" i="2" s="1"/>
  <c r="P263" i="2"/>
  <c r="Q263" i="2" s="1"/>
  <c r="P262" i="2"/>
  <c r="Q262" i="2" s="1"/>
  <c r="P261" i="2"/>
  <c r="Q261" i="2" s="1"/>
  <c r="P260" i="2"/>
  <c r="Q260" i="2" s="1"/>
  <c r="P259" i="2"/>
  <c r="Q259" i="2" s="1"/>
  <c r="P258" i="2"/>
  <c r="Q258" i="2" s="1"/>
  <c r="P257" i="2"/>
  <c r="Q257" i="2" s="1"/>
  <c r="P256" i="2"/>
  <c r="Q256" i="2" s="1"/>
  <c r="P255" i="2"/>
  <c r="Q255" i="2" s="1"/>
  <c r="P254" i="2"/>
  <c r="Q254" i="2" s="1"/>
  <c r="P253" i="2"/>
  <c r="Q253" i="2" s="1"/>
  <c r="P252" i="2"/>
  <c r="Q252" i="2" s="1"/>
  <c r="P251" i="2"/>
  <c r="Q251" i="2" s="1"/>
  <c r="P250" i="2"/>
  <c r="Q250" i="2" s="1"/>
  <c r="P249" i="2"/>
  <c r="Q249" i="2" s="1"/>
  <c r="P248" i="2"/>
  <c r="Q248" i="2" s="1"/>
  <c r="P247" i="2"/>
  <c r="Q247" i="2" s="1"/>
  <c r="P246" i="2"/>
  <c r="Q246" i="2" s="1"/>
  <c r="P245" i="2"/>
  <c r="Q245" i="2" s="1"/>
  <c r="P244" i="2"/>
  <c r="Q244" i="2" s="1"/>
  <c r="P243" i="2"/>
  <c r="Q243" i="2" s="1"/>
  <c r="P242" i="2"/>
  <c r="Q242" i="2" s="1"/>
  <c r="P241" i="2"/>
  <c r="Q241" i="2" s="1"/>
  <c r="P240" i="2"/>
  <c r="Q240" i="2" s="1"/>
  <c r="P239" i="2"/>
  <c r="Q239" i="2" s="1"/>
  <c r="P238" i="2"/>
  <c r="Q238" i="2" s="1"/>
  <c r="P237" i="2"/>
  <c r="Q237" i="2" s="1"/>
  <c r="P236" i="2"/>
  <c r="Q236" i="2" s="1"/>
  <c r="P235" i="2"/>
  <c r="Q235" i="2" s="1"/>
  <c r="P234" i="2"/>
  <c r="Q234" i="2" s="1"/>
  <c r="P233" i="2"/>
  <c r="Q233" i="2" s="1"/>
  <c r="P232" i="2"/>
  <c r="Q232" i="2" s="1"/>
  <c r="P231" i="2"/>
  <c r="Q231" i="2" s="1"/>
  <c r="P230" i="2"/>
  <c r="Q230" i="2" s="1"/>
  <c r="P229" i="2"/>
  <c r="Q229" i="2" s="1"/>
  <c r="P228" i="2"/>
  <c r="Q228" i="2" s="1"/>
  <c r="P227" i="2"/>
  <c r="Q227" i="2" s="1"/>
  <c r="P226" i="2"/>
  <c r="Q226" i="2" s="1"/>
  <c r="P225" i="2"/>
  <c r="Q225" i="2" s="1"/>
  <c r="P224" i="2"/>
  <c r="Q224" i="2" s="1"/>
  <c r="P223" i="2"/>
  <c r="Q223" i="2" s="1"/>
  <c r="P222" i="2"/>
  <c r="Q222" i="2" s="1"/>
  <c r="P221" i="2"/>
  <c r="Q221" i="2" s="1"/>
  <c r="P220" i="2"/>
  <c r="Q220" i="2" s="1"/>
  <c r="P219" i="2"/>
  <c r="Q219" i="2" s="1"/>
  <c r="P218" i="2"/>
  <c r="Q218" i="2" s="1"/>
  <c r="P217" i="2"/>
  <c r="Q217" i="2" s="1"/>
  <c r="P216" i="2"/>
  <c r="Q216" i="2" s="1"/>
  <c r="P215" i="2"/>
  <c r="Q215" i="2" s="1"/>
  <c r="P214" i="2"/>
  <c r="Q214" i="2" s="1"/>
  <c r="P213" i="2"/>
  <c r="Q213" i="2" s="1"/>
  <c r="P212" i="2"/>
  <c r="Q212" i="2" s="1"/>
  <c r="P211" i="2"/>
  <c r="Q211" i="2" s="1"/>
  <c r="P210" i="2"/>
  <c r="Q210" i="2" s="1"/>
  <c r="P209" i="2"/>
  <c r="Q209" i="2" s="1"/>
  <c r="P208" i="2"/>
  <c r="Q208" i="2" s="1"/>
  <c r="P207" i="2"/>
  <c r="Q207" i="2" s="1"/>
  <c r="P206" i="2"/>
  <c r="Q206" i="2" s="1"/>
  <c r="P205" i="2"/>
  <c r="Q205" i="2" s="1"/>
  <c r="P204" i="2"/>
  <c r="Q204" i="2" s="1"/>
  <c r="P203" i="2"/>
  <c r="Q203" i="2" s="1"/>
  <c r="P202" i="2"/>
  <c r="Q202" i="2" s="1"/>
  <c r="P201" i="2"/>
  <c r="Q201" i="2" s="1"/>
  <c r="P200" i="2"/>
  <c r="Q200" i="2" s="1"/>
  <c r="P199" i="2"/>
  <c r="Q199" i="2" s="1"/>
  <c r="P198" i="2"/>
  <c r="Q198" i="2" s="1"/>
  <c r="P197" i="2"/>
  <c r="Q197" i="2" s="1"/>
  <c r="P196" i="2"/>
  <c r="Q196" i="2" s="1"/>
  <c r="P195" i="2"/>
  <c r="Q195" i="2" s="1"/>
  <c r="P194" i="2"/>
  <c r="Q194" i="2" s="1"/>
  <c r="P193" i="2"/>
  <c r="Q193" i="2" s="1"/>
  <c r="P192" i="2"/>
  <c r="Q192" i="2" s="1"/>
  <c r="P191" i="2"/>
  <c r="Q191" i="2" s="1"/>
  <c r="P190" i="2"/>
  <c r="Q190" i="2" s="1"/>
  <c r="P189" i="2"/>
  <c r="Q189" i="2" s="1"/>
  <c r="P188" i="2"/>
  <c r="Q188" i="2" s="1"/>
  <c r="P187" i="2"/>
  <c r="Q187" i="2" s="1"/>
  <c r="P186" i="2"/>
  <c r="Q186" i="2" s="1"/>
  <c r="P185" i="2"/>
  <c r="Q185" i="2" s="1"/>
  <c r="P184" i="2"/>
  <c r="Q184" i="2" s="1"/>
  <c r="P183" i="2"/>
  <c r="Q183" i="2" s="1"/>
  <c r="P182" i="2"/>
  <c r="Q182" i="2" s="1"/>
  <c r="P181" i="2"/>
  <c r="Q181" i="2" s="1"/>
  <c r="P180" i="2"/>
  <c r="Q180" i="2" s="1"/>
  <c r="P179" i="2"/>
  <c r="Q179" i="2" s="1"/>
  <c r="P178" i="2"/>
  <c r="Q178" i="2" s="1"/>
  <c r="P177" i="2"/>
  <c r="Q177" i="2" s="1"/>
  <c r="P176" i="2"/>
  <c r="Q176" i="2" s="1"/>
  <c r="P175" i="2"/>
  <c r="Q175" i="2" s="1"/>
  <c r="P174" i="2"/>
  <c r="Q174" i="2" s="1"/>
  <c r="P173" i="2"/>
  <c r="Q173" i="2" s="1"/>
  <c r="P172" i="2"/>
  <c r="Q172" i="2" s="1"/>
  <c r="P171" i="2"/>
  <c r="Q171" i="2" s="1"/>
  <c r="P170" i="2"/>
  <c r="Q170" i="2" s="1"/>
  <c r="P169" i="2"/>
  <c r="Q169" i="2" s="1"/>
  <c r="P168" i="2"/>
  <c r="Q168" i="2" s="1"/>
  <c r="P167" i="2"/>
  <c r="Q167" i="2" s="1"/>
  <c r="P166" i="2"/>
  <c r="Q166" i="2" s="1"/>
  <c r="P165" i="2"/>
  <c r="Q165" i="2" s="1"/>
  <c r="P164" i="2"/>
  <c r="Q164" i="2" s="1"/>
  <c r="P163" i="2"/>
  <c r="Q163" i="2" s="1"/>
  <c r="P162" i="2"/>
  <c r="Q162" i="2" s="1"/>
  <c r="P161" i="2"/>
  <c r="Q161" i="2" s="1"/>
  <c r="P160" i="2"/>
  <c r="Q160" i="2" s="1"/>
  <c r="P159" i="2"/>
  <c r="Q159" i="2" s="1"/>
  <c r="P158" i="2"/>
  <c r="Q158" i="2" s="1"/>
  <c r="P157" i="2"/>
  <c r="Q157" i="2" s="1"/>
  <c r="P156" i="2"/>
  <c r="Q156" i="2" s="1"/>
  <c r="P155" i="2"/>
  <c r="Q155" i="2" s="1"/>
  <c r="P154" i="2"/>
  <c r="Q154" i="2" s="1"/>
  <c r="P153" i="2"/>
  <c r="Q153" i="2" s="1"/>
  <c r="P152" i="2"/>
  <c r="Q152" i="2" s="1"/>
  <c r="P151" i="2"/>
  <c r="Q151" i="2" s="1"/>
  <c r="P150" i="2"/>
  <c r="Q150" i="2" s="1"/>
  <c r="P149" i="2"/>
  <c r="Q149" i="2" s="1"/>
  <c r="P148" i="2"/>
  <c r="Q148" i="2" s="1"/>
  <c r="P147" i="2"/>
  <c r="Q147" i="2" s="1"/>
  <c r="P146" i="2"/>
  <c r="Q146" i="2" s="1"/>
  <c r="P145" i="2"/>
  <c r="Q145" i="2" s="1"/>
  <c r="P144" i="2"/>
  <c r="Q144" i="2" s="1"/>
  <c r="P143" i="2"/>
  <c r="Q143" i="2" s="1"/>
  <c r="P142" i="2"/>
  <c r="Q142" i="2" s="1"/>
  <c r="P141" i="2"/>
  <c r="Q141" i="2" s="1"/>
  <c r="P140" i="2"/>
  <c r="Q140" i="2" s="1"/>
  <c r="P139" i="2"/>
  <c r="Q139" i="2" s="1"/>
  <c r="P138" i="2"/>
  <c r="Q138" i="2" s="1"/>
  <c r="P137" i="2"/>
  <c r="Q137" i="2" s="1"/>
  <c r="P136" i="2"/>
  <c r="Q136" i="2" s="1"/>
  <c r="P135" i="2"/>
  <c r="Q135" i="2" s="1"/>
  <c r="P134" i="2"/>
  <c r="Q134" i="2" s="1"/>
  <c r="P133" i="2"/>
  <c r="Q133" i="2" s="1"/>
  <c r="P132" i="2"/>
  <c r="Q132" i="2" s="1"/>
  <c r="P131" i="2"/>
  <c r="Q131" i="2" s="1"/>
  <c r="P130" i="2"/>
  <c r="Q130" i="2" s="1"/>
  <c r="P129" i="2"/>
  <c r="Q129" i="2" s="1"/>
  <c r="P128" i="2"/>
  <c r="Q128" i="2" s="1"/>
  <c r="P127" i="2"/>
  <c r="Q127" i="2" s="1"/>
  <c r="P126" i="2"/>
  <c r="Q126" i="2" s="1"/>
  <c r="P125" i="2"/>
  <c r="Q125" i="2" s="1"/>
  <c r="P124" i="2"/>
  <c r="Q124" i="2" s="1"/>
  <c r="P123" i="2"/>
  <c r="Q123" i="2" s="1"/>
  <c r="P122" i="2"/>
  <c r="Q122" i="2" s="1"/>
  <c r="P121" i="2"/>
  <c r="Q121" i="2" s="1"/>
  <c r="P120" i="2"/>
  <c r="Q120" i="2" s="1"/>
  <c r="P119" i="2"/>
  <c r="Q119" i="2" s="1"/>
  <c r="P118" i="2"/>
  <c r="Q118" i="2" s="1"/>
  <c r="P117" i="2"/>
  <c r="Q117" i="2" s="1"/>
  <c r="P116" i="2"/>
  <c r="Q116" i="2" s="1"/>
  <c r="P115" i="2"/>
  <c r="Q115" i="2" s="1"/>
  <c r="P114" i="2"/>
  <c r="Q114" i="2" s="1"/>
  <c r="P113" i="2"/>
  <c r="Q113" i="2" s="1"/>
  <c r="P112" i="2"/>
  <c r="Q112" i="2" s="1"/>
  <c r="P111" i="2"/>
  <c r="Q111" i="2" s="1"/>
  <c r="P110" i="2"/>
  <c r="Q110" i="2" s="1"/>
  <c r="P109" i="2"/>
  <c r="Q109" i="2" s="1"/>
  <c r="P108" i="2"/>
  <c r="Q108" i="2" s="1"/>
  <c r="P107" i="2"/>
  <c r="Q107" i="2" s="1"/>
  <c r="P106" i="2"/>
  <c r="Q106" i="2" s="1"/>
  <c r="P105" i="2"/>
  <c r="Q105" i="2" s="1"/>
  <c r="P104" i="2"/>
  <c r="Q104" i="2" s="1"/>
  <c r="P103" i="2"/>
  <c r="Q103" i="2" s="1"/>
  <c r="P102" i="2"/>
  <c r="Q102" i="2" s="1"/>
  <c r="P101" i="2"/>
  <c r="Q101" i="2" s="1"/>
  <c r="P100" i="2"/>
  <c r="Q100" i="2" s="1"/>
  <c r="P99" i="2"/>
  <c r="Q99" i="2" s="1"/>
  <c r="P98" i="2"/>
  <c r="Q98" i="2" s="1"/>
  <c r="P97" i="2"/>
  <c r="Q97" i="2" s="1"/>
  <c r="P96" i="2"/>
  <c r="Q96" i="2" s="1"/>
  <c r="P95" i="2"/>
  <c r="Q95" i="2" s="1"/>
  <c r="P94" i="2"/>
  <c r="Q94" i="2" s="1"/>
  <c r="P93" i="2"/>
  <c r="Q93" i="2" s="1"/>
  <c r="P92" i="2"/>
  <c r="Q92" i="2" s="1"/>
  <c r="P91" i="2"/>
  <c r="Q91" i="2" s="1"/>
  <c r="P90" i="2"/>
  <c r="Q90" i="2" s="1"/>
  <c r="P89" i="2"/>
  <c r="Q89" i="2" s="1"/>
  <c r="P88" i="2"/>
  <c r="Q88" i="2" s="1"/>
  <c r="P87" i="2"/>
  <c r="Q87" i="2" s="1"/>
  <c r="P86" i="2"/>
  <c r="Q86" i="2" s="1"/>
  <c r="P85" i="2"/>
  <c r="Q85" i="2" s="1"/>
  <c r="P84" i="2"/>
  <c r="Q84" i="2" s="1"/>
  <c r="P83" i="2"/>
  <c r="Q83" i="2" s="1"/>
  <c r="P82" i="2"/>
  <c r="Q82" i="2" s="1"/>
  <c r="P81" i="2"/>
  <c r="Q81" i="2" s="1"/>
  <c r="P80" i="2"/>
  <c r="Q80" i="2" s="1"/>
  <c r="P79" i="2"/>
  <c r="Q79" i="2" s="1"/>
  <c r="P78" i="2"/>
  <c r="Q78" i="2" s="1"/>
  <c r="P77" i="2"/>
  <c r="Q77" i="2" s="1"/>
  <c r="P76" i="2"/>
  <c r="Q76" i="2" s="1"/>
  <c r="P75" i="2"/>
  <c r="Q75" i="2" s="1"/>
  <c r="P74" i="2"/>
  <c r="Q74" i="2" s="1"/>
  <c r="P73" i="2"/>
  <c r="Q73" i="2" s="1"/>
  <c r="P72" i="2"/>
  <c r="Q72" i="2" s="1"/>
  <c r="P71" i="2"/>
  <c r="Q71" i="2" s="1"/>
  <c r="P70" i="2"/>
  <c r="Q70" i="2" s="1"/>
  <c r="P69" i="2"/>
  <c r="Q69" i="2" s="1"/>
  <c r="P68" i="2"/>
  <c r="Q68" i="2" s="1"/>
  <c r="P67" i="2"/>
  <c r="Q67" i="2" s="1"/>
  <c r="P66" i="2"/>
  <c r="Q66" i="2" s="1"/>
  <c r="P65" i="2"/>
  <c r="Q65" i="2" s="1"/>
  <c r="P64" i="2"/>
  <c r="Q64" i="2" s="1"/>
  <c r="P63" i="2"/>
  <c r="Q63" i="2" s="1"/>
  <c r="P62" i="2"/>
  <c r="Q62" i="2" s="1"/>
  <c r="P61" i="2"/>
  <c r="Q61" i="2" s="1"/>
  <c r="P60" i="2"/>
  <c r="Q60" i="2" s="1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P10" i="2"/>
  <c r="Q10" i="2" s="1"/>
  <c r="P9" i="2"/>
  <c r="Q9" i="2" s="1"/>
  <c r="P8" i="2"/>
  <c r="Q8" i="2" s="1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1" i="2"/>
  <c r="L10" i="2"/>
  <c r="L9" i="2"/>
  <c r="L8" i="2"/>
  <c r="P7" i="2"/>
  <c r="Q7" i="2" l="1"/>
  <c r="L7" i="2"/>
  <c r="L12" i="2"/>
  <c r="S13" i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T52" i="1" s="1"/>
  <c r="W14" i="1"/>
  <c r="W15" i="1" s="1"/>
  <c r="W16" i="1" s="1"/>
  <c r="W17" i="1" s="1"/>
  <c r="W18" i="1" s="1"/>
  <c r="W19" i="1" s="1"/>
  <c r="W20" i="1" s="1"/>
  <c r="T13" i="1" l="1"/>
  <c r="T19" i="1"/>
  <c r="T26" i="1"/>
  <c r="T34" i="1"/>
  <c r="T41" i="1"/>
  <c r="T47" i="1"/>
  <c r="T14" i="1"/>
  <c r="T21" i="1"/>
  <c r="T29" i="1"/>
  <c r="T35" i="1"/>
  <c r="T42" i="1"/>
  <c r="T50" i="1"/>
  <c r="T15" i="1"/>
  <c r="T23" i="1"/>
  <c r="T30" i="1"/>
  <c r="T37" i="1"/>
  <c r="T45" i="1"/>
  <c r="T51" i="1"/>
  <c r="T18" i="1"/>
  <c r="T25" i="1"/>
  <c r="T31" i="1"/>
  <c r="T39" i="1"/>
  <c r="T46" i="1"/>
  <c r="S11" i="1"/>
  <c r="T17" i="1"/>
  <c r="T22" i="1"/>
  <c r="T27" i="1"/>
  <c r="T33" i="1"/>
  <c r="T38" i="1"/>
  <c r="T43" i="1"/>
  <c r="T49" i="1"/>
  <c r="T16" i="1"/>
  <c r="T20" i="1"/>
  <c r="T24" i="1"/>
  <c r="T28" i="1"/>
  <c r="T32" i="1"/>
  <c r="T36" i="1"/>
  <c r="T40" i="1"/>
  <c r="T44" i="1"/>
  <c r="T48" i="1"/>
  <c r="C6" i="1" l="1"/>
  <c r="T2" i="1"/>
  <c r="C7" i="1"/>
  <c r="D31" i="1"/>
  <c r="I15" i="1"/>
  <c r="I19" i="1"/>
  <c r="I24" i="1"/>
  <c r="H18" i="1"/>
  <c r="M24" i="1"/>
  <c r="H24" i="1"/>
  <c r="D24" i="1"/>
  <c r="K23" i="1"/>
  <c r="F23" i="1"/>
  <c r="M22" i="1"/>
  <c r="H22" i="1"/>
  <c r="D22" i="1"/>
  <c r="K20" i="1"/>
  <c r="E20" i="1"/>
  <c r="L19" i="1"/>
  <c r="F19" i="1"/>
  <c r="M18" i="1"/>
  <c r="G18" i="1"/>
  <c r="N17" i="1"/>
  <c r="J17" i="1"/>
  <c r="D17" i="1"/>
  <c r="K16" i="1"/>
  <c r="E16" i="1"/>
  <c r="K15" i="1"/>
  <c r="E15" i="1"/>
  <c r="N24" i="1"/>
  <c r="G23" i="1"/>
  <c r="J22" i="1"/>
  <c r="F20" i="1"/>
  <c r="J18" i="1"/>
  <c r="E17" i="1"/>
  <c r="L15" i="1"/>
  <c r="D30" i="1"/>
  <c r="M15" i="1"/>
  <c r="I16" i="1"/>
  <c r="I20" i="1"/>
  <c r="H15" i="1"/>
  <c r="H19" i="1"/>
  <c r="L24" i="1"/>
  <c r="G24" i="1"/>
  <c r="N23" i="1"/>
  <c r="J23" i="1"/>
  <c r="E23" i="1"/>
  <c r="L22" i="1"/>
  <c r="G22" i="1"/>
  <c r="N20" i="1"/>
  <c r="J20" i="1"/>
  <c r="D20" i="1"/>
  <c r="K19" i="1"/>
  <c r="E19" i="1"/>
  <c r="L18" i="1"/>
  <c r="F18" i="1"/>
  <c r="M17" i="1"/>
  <c r="G17" i="1"/>
  <c r="N16" i="1"/>
  <c r="J16" i="1"/>
  <c r="D16" i="1"/>
  <c r="J15" i="1"/>
  <c r="D15" i="1"/>
  <c r="I18" i="1"/>
  <c r="I23" i="1"/>
  <c r="E24" i="1"/>
  <c r="N22" i="1"/>
  <c r="L20" i="1"/>
  <c r="G19" i="1"/>
  <c r="D18" i="1"/>
  <c r="L16" i="1"/>
  <c r="F15" i="1"/>
  <c r="D29" i="1"/>
  <c r="D27" i="1"/>
  <c r="E27" i="1" s="1"/>
  <c r="I17" i="1"/>
  <c r="I22" i="1"/>
  <c r="H16" i="1"/>
  <c r="H20" i="1"/>
  <c r="K24" i="1"/>
  <c r="F24" i="1"/>
  <c r="M23" i="1"/>
  <c r="H23" i="1"/>
  <c r="D23" i="1"/>
  <c r="K22" i="1"/>
  <c r="F22" i="1"/>
  <c r="M20" i="1"/>
  <c r="G20" i="1"/>
  <c r="N19" i="1"/>
  <c r="J19" i="1"/>
  <c r="D19" i="1"/>
  <c r="K18" i="1"/>
  <c r="E18" i="1"/>
  <c r="L17" i="1"/>
  <c r="F17" i="1"/>
  <c r="M16" i="1"/>
  <c r="G16" i="1"/>
  <c r="N15" i="1"/>
  <c r="G15" i="1"/>
  <c r="D26" i="1"/>
  <c r="E26" i="1" s="1"/>
  <c r="H17" i="1"/>
  <c r="J24" i="1"/>
  <c r="L23" i="1"/>
  <c r="E22" i="1"/>
  <c r="M19" i="1"/>
  <c r="N18" i="1"/>
  <c r="K17" i="1"/>
  <c r="F16" i="1"/>
  <c r="L14" i="1"/>
  <c r="F14" i="1"/>
  <c r="E14" i="1"/>
  <c r="D14" i="1"/>
  <c r="K14" i="1"/>
  <c r="G14" i="1"/>
  <c r="J14" i="1"/>
  <c r="H14" i="1"/>
  <c r="N14" i="1"/>
  <c r="M14" i="1"/>
  <c r="I14" i="1"/>
</calcChain>
</file>

<file path=xl/sharedStrings.xml><?xml version="1.0" encoding="utf-8"?>
<sst xmlns="http://schemas.openxmlformats.org/spreadsheetml/2006/main" count="3232" uniqueCount="760">
  <si>
    <t>LAPORAN HASIL BELAJAR</t>
  </si>
  <si>
    <t>TENGAH SEMESTER</t>
  </si>
  <si>
    <t>No.</t>
  </si>
  <si>
    <t>Mata Pelajaran</t>
  </si>
  <si>
    <t>KBM</t>
  </si>
  <si>
    <t>PENGETAHUAN</t>
  </si>
  <si>
    <t>PTS</t>
  </si>
  <si>
    <t>Predikat</t>
  </si>
  <si>
    <t>KETERAMPILAN</t>
  </si>
  <si>
    <t xml:space="preserve"> Pendidikan Pancasila dan
 Kewarganegaraan</t>
  </si>
  <si>
    <t xml:space="preserve"> Bahasa Indonesia</t>
  </si>
  <si>
    <t xml:space="preserve"> Matematika</t>
  </si>
  <si>
    <t xml:space="preserve"> Ilmu Pengetahuan Alam</t>
  </si>
  <si>
    <t xml:space="preserve"> Ilmu Pengetahuan Sosial</t>
  </si>
  <si>
    <t xml:space="preserve"> Bahasa Inggris</t>
  </si>
  <si>
    <t xml:space="preserve"> Pendidikan Agama dan 
 Budi  Pekerti</t>
  </si>
  <si>
    <t>Penilaian Harian</t>
  </si>
  <si>
    <t>Kelompok A :</t>
  </si>
  <si>
    <t>Kelompok B :</t>
  </si>
  <si>
    <t xml:space="preserve"> Seni Budaya</t>
  </si>
  <si>
    <t xml:space="preserve"> Pendidikan Jasmani, Olah 
 Raga, dan Kesehatan</t>
  </si>
  <si>
    <t xml:space="preserve"> Prakarya</t>
  </si>
  <si>
    <t>Spiritual</t>
  </si>
  <si>
    <t>Sosial</t>
  </si>
  <si>
    <t>Kehadiran :</t>
  </si>
  <si>
    <t>NILAI</t>
  </si>
  <si>
    <t>Sakit</t>
  </si>
  <si>
    <t>Izin</t>
  </si>
  <si>
    <t>Tanpa Keterangan</t>
  </si>
  <si>
    <t xml:space="preserve">Wali Kelas </t>
  </si>
  <si>
    <t>Orang Tua/Wali :</t>
  </si>
  <si>
    <t>Nama Sekolah</t>
  </si>
  <si>
    <t>Alamat Sekolah</t>
  </si>
  <si>
    <t>Nama Peserta Didik</t>
  </si>
  <si>
    <t>Kelas</t>
  </si>
  <si>
    <t>Semester</t>
  </si>
  <si>
    <t>Th. Pelajaran</t>
  </si>
  <si>
    <t>:  SMP NEGERI 48 JAKARTA</t>
  </si>
  <si>
    <t>:  Jl. Raya Kebayoran Lama 192</t>
  </si>
  <si>
    <t xml:space="preserve">  hari</t>
  </si>
  <si>
    <t>-</t>
  </si>
  <si>
    <t>DAFTAR NILAI AGAMA</t>
  </si>
  <si>
    <t>kelas</t>
  </si>
  <si>
    <t>Urut</t>
  </si>
  <si>
    <t>nis</t>
  </si>
  <si>
    <t>nisn</t>
  </si>
  <si>
    <t>nama</t>
  </si>
  <si>
    <t>L/P</t>
  </si>
  <si>
    <t>L</t>
  </si>
  <si>
    <t>P</t>
  </si>
  <si>
    <t>SIKAP</t>
  </si>
  <si>
    <t>ABSENSI</t>
  </si>
  <si>
    <t>S</t>
  </si>
  <si>
    <t>I</t>
  </si>
  <si>
    <t>A</t>
  </si>
  <si>
    <t>JML.</t>
  </si>
  <si>
    <t>DAFTAR NILAI PPKN</t>
  </si>
  <si>
    <t>DAFTAR NILAI BAHASA INDONESIA</t>
  </si>
  <si>
    <t>DAFTAR NILAI MATEMATIKA</t>
  </si>
  <si>
    <t>DAFTAR NILAI ILMU PENGETAHUAN ALAM</t>
  </si>
  <si>
    <t>DAFTAR NILAI ILMU PENGETAHUAN SOSIAL</t>
  </si>
  <si>
    <t>DAFTAR NILAI BAHASA INGGRIS</t>
  </si>
  <si>
    <t>DAFTAR NILAI SENI BUDAYA</t>
  </si>
  <si>
    <t>DAFTAR NILAI PRAKARYA</t>
  </si>
  <si>
    <t>D</t>
  </si>
  <si>
    <t>C</t>
  </si>
  <si>
    <t>B</t>
  </si>
  <si>
    <t>Rentang</t>
  </si>
  <si>
    <t>&lt; 75</t>
  </si>
  <si>
    <t>cek lagi ..</t>
  </si>
  <si>
    <t xml:space="preserve"> </t>
  </si>
  <si>
    <t>NIS / NISN</t>
  </si>
  <si>
    <t>Catatan Predikat :</t>
  </si>
  <si>
    <t>&gt;  Nilai Pengetahuan :</t>
  </si>
  <si>
    <t xml:space="preserve">    Nilai = (2 x Penilaian Harian + PTS)/3</t>
  </si>
  <si>
    <t>&gt;  PTS = Penilaian Tengah Semester</t>
  </si>
  <si>
    <t>Harian</t>
  </si>
  <si>
    <t>Bobot nilai
Pengetahuan</t>
  </si>
  <si>
    <t>DAFTAR NILAI PENJAS ORKES</t>
  </si>
  <si>
    <t>NO</t>
  </si>
  <si>
    <t>KLS</t>
  </si>
  <si>
    <t>NAMA</t>
  </si>
  <si>
    <t>NIP</t>
  </si>
  <si>
    <t>WALI KELAS</t>
  </si>
  <si>
    <t xml:space="preserve">SMP NEGERI 48 JAKARTA     </t>
  </si>
  <si>
    <t>Penilaian Sikap</t>
  </si>
  <si>
    <t>75 - 82</t>
  </si>
  <si>
    <t>83 - 92</t>
  </si>
  <si>
    <t>91 - 100</t>
  </si>
  <si>
    <t>83 - 90</t>
  </si>
  <si>
    <t>:  Genap</t>
  </si>
  <si>
    <t>Nama File :</t>
  </si>
  <si>
    <t>VIII.1</t>
  </si>
  <si>
    <t>VIII.2</t>
  </si>
  <si>
    <t>VIII.3</t>
  </si>
  <si>
    <t>VIII.4</t>
  </si>
  <si>
    <t>VIII.5</t>
  </si>
  <si>
    <t>VIII.6</t>
  </si>
  <si>
    <t>VIII.7</t>
  </si>
  <si>
    <t>VIII.8</t>
  </si>
  <si>
    <t>KELAS VIII.1</t>
  </si>
  <si>
    <t>KELAS VIII.2</t>
  </si>
  <si>
    <t>KELAS VIII.3</t>
  </si>
  <si>
    <t>KELAS VIII.4</t>
  </si>
  <si>
    <t>KELAS VIII.5</t>
  </si>
  <si>
    <t>KELAS VIII.6</t>
  </si>
  <si>
    <t>KELAS VIII.7</t>
  </si>
  <si>
    <t>KELAS VIII.8</t>
  </si>
  <si>
    <t xml:space="preserve">KARTINI, M.Pd </t>
  </si>
  <si>
    <t>196504211995122001</t>
  </si>
  <si>
    <t>RAHMA SRI IMAWATI, S.Pd</t>
  </si>
  <si>
    <t>196609162016112001</t>
  </si>
  <si>
    <t>MOHAMAD FAIZAL REZA, S.Pd</t>
  </si>
  <si>
    <t>197304262010081001</t>
  </si>
  <si>
    <t>NANANG, S.Pd.</t>
  </si>
  <si>
    <t>196509012008011005</t>
  </si>
  <si>
    <t>Drs. ROHMANI</t>
  </si>
  <si>
    <t>196512242007011024</t>
  </si>
  <si>
    <t>SRI WAHYUNINGSIH, S.Pd</t>
  </si>
  <si>
    <t>196605041994122001</t>
  </si>
  <si>
    <t>TANDA TANGAN</t>
  </si>
  <si>
    <t>Jakarta,     April 2021</t>
  </si>
  <si>
    <t>:  2021/2022</t>
  </si>
  <si>
    <t>0085377430</t>
  </si>
  <si>
    <t>ADIYATMA DASTA PUTRA</t>
  </si>
  <si>
    <t>0079366695</t>
  </si>
  <si>
    <t>AFRIZA INDARWATI</t>
  </si>
  <si>
    <t>0069193558</t>
  </si>
  <si>
    <t>ALFIAN AZIIZ</t>
  </si>
  <si>
    <t>0082443482</t>
  </si>
  <si>
    <t>ALIFAH SITI AZRA</t>
  </si>
  <si>
    <t>0082661954</t>
  </si>
  <si>
    <t>ALVIARESTHA ZAGY TOMITA TRIVARANI</t>
  </si>
  <si>
    <t>0076671511</t>
  </si>
  <si>
    <t>AMANDA GYSHELLA PUTRY</t>
  </si>
  <si>
    <t>0072215516</t>
  </si>
  <si>
    <t>ARFAN DHARURI</t>
  </si>
  <si>
    <t>0084074136</t>
  </si>
  <si>
    <t>AZZAM IZZUDDIN</t>
  </si>
  <si>
    <t>0072815077</t>
  </si>
  <si>
    <t>DIANA ROSALINA</t>
  </si>
  <si>
    <t>0075424393</t>
  </si>
  <si>
    <t>DIAZ ZHAFRAN RAIS</t>
  </si>
  <si>
    <t>0072346180</t>
  </si>
  <si>
    <t>DINA ANJANI PASHA</t>
  </si>
  <si>
    <t>0082377222</t>
  </si>
  <si>
    <t>GARNIEZ AYU NINDYAGAYATRI</t>
  </si>
  <si>
    <t>0075241193</t>
  </si>
  <si>
    <t>HADZWA ZAHRANI</t>
  </si>
  <si>
    <t>0071749312</t>
  </si>
  <si>
    <t>JAMIATUL JANNAH</t>
  </si>
  <si>
    <t>0077531866</t>
  </si>
  <si>
    <t>KEYSHA ABELLIA LINTANG</t>
  </si>
  <si>
    <t>0076214330</t>
  </si>
  <si>
    <t>LULLA KAMALI AHVRISIAH</t>
  </si>
  <si>
    <t>0076336716</t>
  </si>
  <si>
    <t>MIA NUR RAHMAH</t>
  </si>
  <si>
    <t>0085482237</t>
  </si>
  <si>
    <t>MIKAILA</t>
  </si>
  <si>
    <t>0065935619</t>
  </si>
  <si>
    <t>MOHAMMAD SANDI HERMAWAN</t>
  </si>
  <si>
    <t>0078261223</t>
  </si>
  <si>
    <t>MUHAMAD PASYA SETIAWAN</t>
  </si>
  <si>
    <t>0079316793</t>
  </si>
  <si>
    <t>MUHAMMAD AGUNG RAHARJO</t>
  </si>
  <si>
    <t>0072594859</t>
  </si>
  <si>
    <t>MUHAMMAD AL YOUNK FAREL NURDIWAN</t>
  </si>
  <si>
    <t>0076110135</t>
  </si>
  <si>
    <t>MUHAMMAD AL-FATIR</t>
  </si>
  <si>
    <t>0075071328</t>
  </si>
  <si>
    <t>MUHAMMAD ARSYA FARREL PRATAMA</t>
  </si>
  <si>
    <t>0076744992</t>
  </si>
  <si>
    <t>MUHAMMAD BIKI AFRIZAL</t>
  </si>
  <si>
    <t>0074648602</t>
  </si>
  <si>
    <t>MUHAMMAD RASYA FARRIL</t>
  </si>
  <si>
    <t>0083276873</t>
  </si>
  <si>
    <t>NAURA CHYANING TYAS</t>
  </si>
  <si>
    <t>0087793075</t>
  </si>
  <si>
    <t>NIMAS HANUM RADIYANTI</t>
  </si>
  <si>
    <t>0077781332</t>
  </si>
  <si>
    <t>NUR KHASANAH</t>
  </si>
  <si>
    <t>0077970873</t>
  </si>
  <si>
    <t>PRABU SUKMA PAMUNGKAS</t>
  </si>
  <si>
    <t>0079593248</t>
  </si>
  <si>
    <t>RABBANI VIRGIAWAN SISWANTO</t>
  </si>
  <si>
    <t>0079116689</t>
  </si>
  <si>
    <t>REISYA ASSIFA DENA</t>
  </si>
  <si>
    <t>0059472427</t>
  </si>
  <si>
    <t>RIFKHI KURNIA RAMADHAN</t>
  </si>
  <si>
    <t>0075998525</t>
  </si>
  <si>
    <t>RIO AGUS YULIANTO</t>
  </si>
  <si>
    <t>0087539973</t>
  </si>
  <si>
    <t>SARAH WIDYANINGSIH</t>
  </si>
  <si>
    <t>0071442895</t>
  </si>
  <si>
    <t>THORIQ RAZZANI</t>
  </si>
  <si>
    <t>0081230340</t>
  </si>
  <si>
    <t>TIA ROS DIANA</t>
  </si>
  <si>
    <t>0088798515</t>
  </si>
  <si>
    <t>ZAHIRA ALIA FAHRA</t>
  </si>
  <si>
    <t>0086342462</t>
  </si>
  <si>
    <t>ZIYAD AIDIN FERDIAN</t>
  </si>
  <si>
    <t>0076501681</t>
  </si>
  <si>
    <t>AHMAD REIFAN BOY</t>
  </si>
  <si>
    <t>0074385458</t>
  </si>
  <si>
    <t>ANDYNI EKA NADHIRA</t>
  </si>
  <si>
    <t>0079518865</t>
  </si>
  <si>
    <t>AURA SYIFA HILMIAH</t>
  </si>
  <si>
    <t>0074313017</t>
  </si>
  <si>
    <t>BIAZ RAMADHAN PUTRA AIMAR</t>
  </si>
  <si>
    <t>0076166234</t>
  </si>
  <si>
    <t>DIVO RIFASSYA HIENZE</t>
  </si>
  <si>
    <t>0086894238</t>
  </si>
  <si>
    <t>ERDIAN RISKY MUNAJAT</t>
  </si>
  <si>
    <t>0073872233</t>
  </si>
  <si>
    <t>EVAN RAMADHANI</t>
  </si>
  <si>
    <t>0089134187</t>
  </si>
  <si>
    <t>FARABY AZZAM MUTTAQIN</t>
  </si>
  <si>
    <t>0067560103</t>
  </si>
  <si>
    <t>FARADISIL NADHIRA</t>
  </si>
  <si>
    <t>0083377742</t>
  </si>
  <si>
    <t>FARI RAMANDA</t>
  </si>
  <si>
    <t>0083896697</t>
  </si>
  <si>
    <t>FARRAH AISYAH MAULIDA</t>
  </si>
  <si>
    <t>0086167499</t>
  </si>
  <si>
    <t>JESSICA MUTIARA ROMAULI PARDEDE</t>
  </si>
  <si>
    <t>0076293899</t>
  </si>
  <si>
    <t>JONATHAN SURYA PANGESTU</t>
  </si>
  <si>
    <t>0074122083</t>
  </si>
  <si>
    <t>KAYLA ALYSSA MARTIN</t>
  </si>
  <si>
    <t>0085849786</t>
  </si>
  <si>
    <t>KHALYSA SHAYRA</t>
  </si>
  <si>
    <t>0076138652</t>
  </si>
  <si>
    <t>KYLLA SALY JOVANKA</t>
  </si>
  <si>
    <t>0081999729</t>
  </si>
  <si>
    <t>MALIKA ALYA FAYSHA</t>
  </si>
  <si>
    <t>0075786534</t>
  </si>
  <si>
    <t>MOHAMMAD EVAN RIVALDI</t>
  </si>
  <si>
    <t>0086160397</t>
  </si>
  <si>
    <t>MUHAMMAD ANDHIKA PRATAMA</t>
  </si>
  <si>
    <t>0072943315</t>
  </si>
  <si>
    <t>MUHAMMAD HARBIYANSYAH</t>
  </si>
  <si>
    <t>0076862168</t>
  </si>
  <si>
    <t>MUHAMMAD RASHYA ALI</t>
  </si>
  <si>
    <t>0081021916</t>
  </si>
  <si>
    <t>MUHAMMAD RIZKY PRATAMA</t>
  </si>
  <si>
    <t>0074213949</t>
  </si>
  <si>
    <t>MUKHAMAD THAWAF AL MABRUR</t>
  </si>
  <si>
    <t>0089157122</t>
  </si>
  <si>
    <t>NADINE KARUNIA AZAHRA</t>
  </si>
  <si>
    <t>0073394223</t>
  </si>
  <si>
    <t>NASYWA RAISSA</t>
  </si>
  <si>
    <t>0075352630</t>
  </si>
  <si>
    <t>NAURA AULIA SABRINA</t>
  </si>
  <si>
    <t>0086347214</t>
  </si>
  <si>
    <t>NUR ANNISA</t>
  </si>
  <si>
    <t>0075471504</t>
  </si>
  <si>
    <t>PUTRI IZZA FAKHIRA</t>
  </si>
  <si>
    <t>0083014118</t>
  </si>
  <si>
    <t>RAFAEL FAROLD HEBERT SILALAHI</t>
  </si>
  <si>
    <t>0071041287</t>
  </si>
  <si>
    <t>RAIHAN ILHAMSYAH</t>
  </si>
  <si>
    <t>0071330675</t>
  </si>
  <si>
    <t>RANGGA EKA PURNAMA</t>
  </si>
  <si>
    <t>0078174000</t>
  </si>
  <si>
    <t>RATNA JUWITA</t>
  </si>
  <si>
    <t>0076753948</t>
  </si>
  <si>
    <t>RYAN ACHMAD FACHRI</t>
  </si>
  <si>
    <t>0075219234</t>
  </si>
  <si>
    <t>SHABRINA KENZA SYAKIRA</t>
  </si>
  <si>
    <t>0089240843</t>
  </si>
  <si>
    <t>SHOFIA AULIA PUTRI</t>
  </si>
  <si>
    <t>0052257577</t>
  </si>
  <si>
    <t>SITI NOOR AZIZAH DESTIANI</t>
  </si>
  <si>
    <t>0074388537</t>
  </si>
  <si>
    <t>SWEETLANA ANISA</t>
  </si>
  <si>
    <t>0074511880</t>
  </si>
  <si>
    <t>SYAKILA DAFFA FIANTIKA</t>
  </si>
  <si>
    <t>0062597909</t>
  </si>
  <si>
    <t>SYAWAL AL RASYID</t>
  </si>
  <si>
    <t>0073102366</t>
  </si>
  <si>
    <t>ADITYA WAHYU NUGROHO</t>
  </si>
  <si>
    <t>0076593333</t>
  </si>
  <si>
    <t>AGUSTIN WULAN TRIANANDRA</t>
  </si>
  <si>
    <t>0078185532</t>
  </si>
  <si>
    <t>AMINAH SA'DIYAH</t>
  </si>
  <si>
    <t>0071868742</t>
  </si>
  <si>
    <t>ANANDA NUR AULIA</t>
  </si>
  <si>
    <t>0078954655</t>
  </si>
  <si>
    <t>ANANDA PUTRI</t>
  </si>
  <si>
    <t>0073510548</t>
  </si>
  <si>
    <t>ARFIAN ZAKI PRIAMANDA</t>
  </si>
  <si>
    <t>0072452395</t>
  </si>
  <si>
    <t>AULIA DWI FADILLAH</t>
  </si>
  <si>
    <t>0077339010</t>
  </si>
  <si>
    <t>AULIA EKA PRATIWI</t>
  </si>
  <si>
    <t>0066294198</t>
  </si>
  <si>
    <t>BARA HERYANTO</t>
  </si>
  <si>
    <t>0064995459</t>
  </si>
  <si>
    <t>BUNGA AULIA RAHMADANI</t>
  </si>
  <si>
    <t>0065382192</t>
  </si>
  <si>
    <t>DAVID LEO SANTOSO</t>
  </si>
  <si>
    <t>0086791042</t>
  </si>
  <si>
    <t>EKA AULIA WIDIANTO</t>
  </si>
  <si>
    <t>0076004021</t>
  </si>
  <si>
    <t>FAREL FAIZAL</t>
  </si>
  <si>
    <t>0087010616</t>
  </si>
  <si>
    <t>FATIH BYANTARA YUDIANTO</t>
  </si>
  <si>
    <t>0082467797</t>
  </si>
  <si>
    <t>FEBRIAN NUGROHO</t>
  </si>
  <si>
    <t>0079381052</t>
  </si>
  <si>
    <t>FERDIANSYAH</t>
  </si>
  <si>
    <t>0089402992</t>
  </si>
  <si>
    <t>GALAXY AKHTAR DHIYA ULHAQ PRASETYO</t>
  </si>
  <si>
    <t>0074945712</t>
  </si>
  <si>
    <t>HASYA FAJRIYAH ZULPIANA</t>
  </si>
  <si>
    <t>0072035320</t>
  </si>
  <si>
    <t>JIHAN SAPRINA PUTRI</t>
  </si>
  <si>
    <t>0079573036</t>
  </si>
  <si>
    <t>KEYZA MILANDARI</t>
  </si>
  <si>
    <t>0084005376</t>
  </si>
  <si>
    <t>LAZUARDI NUR IMAN</t>
  </si>
  <si>
    <t>0074824981</t>
  </si>
  <si>
    <t>MUHAMAD HAIKAL AKBAR</t>
  </si>
  <si>
    <t>0079030676</t>
  </si>
  <si>
    <t>MUHAMMAD FARREL ABDIPUTRA</t>
  </si>
  <si>
    <t>0086420539</t>
  </si>
  <si>
    <t>MUHAMMAD LUTHFI AL'AFIF</t>
  </si>
  <si>
    <t>0089193517</t>
  </si>
  <si>
    <t>MUHAMMAD SATRIO RAMADHAN</t>
  </si>
  <si>
    <t>0076757475</t>
  </si>
  <si>
    <t>NADIEM</t>
  </si>
  <si>
    <t>0087420259</t>
  </si>
  <si>
    <t>NAIRA CHANDRANINGTYAS</t>
  </si>
  <si>
    <t>0064326760</t>
  </si>
  <si>
    <t>RASYAH CAHAYA RAMADHAN</t>
  </si>
  <si>
    <t>0076893162</t>
  </si>
  <si>
    <t>RATU SELATARA ANGGITA HARAHAP</t>
  </si>
  <si>
    <t>0071221174</t>
  </si>
  <si>
    <t>RENO SETIAWAN</t>
  </si>
  <si>
    <t>0078599580</t>
  </si>
  <si>
    <t>REVAN FATURRACHMAN</t>
  </si>
  <si>
    <t>0074255767</t>
  </si>
  <si>
    <t>REZHIA SYLVIE MARCIA RAMADHANI</t>
  </si>
  <si>
    <t>0074358539</t>
  </si>
  <si>
    <t>ROFIQOH</t>
  </si>
  <si>
    <t>0075738942</t>
  </si>
  <si>
    <t>SEPTIAN DWIANTO RAMADHAN</t>
  </si>
  <si>
    <t>0078362104</t>
  </si>
  <si>
    <t>SYAHRANI NAJMA RAJABI</t>
  </si>
  <si>
    <t>0077185313</t>
  </si>
  <si>
    <t>SYARANI CHOIRUNISSA</t>
  </si>
  <si>
    <t>0067190620</t>
  </si>
  <si>
    <t>VANIA SAFA LARASATI</t>
  </si>
  <si>
    <t>0076038048</t>
  </si>
  <si>
    <t>VELIA AMILIA</t>
  </si>
  <si>
    <t>0089704399</t>
  </si>
  <si>
    <t>YOSUA SETYA PUTRA</t>
  </si>
  <si>
    <t>0069164381</t>
  </si>
  <si>
    <t>ZAHWA AULIA HALIZAH</t>
  </si>
  <si>
    <t>0079635453</t>
  </si>
  <si>
    <t>AFDAL AFRIANSAH</t>
  </si>
  <si>
    <t>0074153383</t>
  </si>
  <si>
    <t>AHMAD FABIAN BARTHEZ</t>
  </si>
  <si>
    <t>0073410938</t>
  </si>
  <si>
    <t>ALUN NAZHA</t>
  </si>
  <si>
    <t>0071414528</t>
  </si>
  <si>
    <t>ARINI NURAINI</t>
  </si>
  <si>
    <t>0079145615</t>
  </si>
  <si>
    <t>ARKHA BANYU DJIBRILIANO</t>
  </si>
  <si>
    <t>0076804013</t>
  </si>
  <si>
    <t>AURA SALSABILA</t>
  </si>
  <si>
    <t>0075547336</t>
  </si>
  <si>
    <t>BALQIS AZIZAH DEVANANDA</t>
  </si>
  <si>
    <t>0078099767</t>
  </si>
  <si>
    <t>BELLA SEPTIARA INDRI</t>
  </si>
  <si>
    <t>0077554397</t>
  </si>
  <si>
    <t>CINTA AZZAHRA NOVARIENDA</t>
  </si>
  <si>
    <t>0073809211</t>
  </si>
  <si>
    <t>FAILAKA RHOMA SONETA IRAWAN</t>
  </si>
  <si>
    <t>0072292231</t>
  </si>
  <si>
    <t>FIRLY FRICILLA AULIA</t>
  </si>
  <si>
    <t>0072985708</t>
  </si>
  <si>
    <t>GUSTI ANGGA RADITIA</t>
  </si>
  <si>
    <t>0066401470</t>
  </si>
  <si>
    <t>HAWASS ALI AKBAR</t>
  </si>
  <si>
    <t>0055324470</t>
  </si>
  <si>
    <t>INTAN SETIAWAN</t>
  </si>
  <si>
    <t>0075421948</t>
  </si>
  <si>
    <t>IRDINA IZZATI SHANDI</t>
  </si>
  <si>
    <t>0085880184</t>
  </si>
  <si>
    <t>JASON ALDIAN APRIANNO</t>
  </si>
  <si>
    <t>0073878526</t>
  </si>
  <si>
    <t>KAYSAN SYAHLA AL KINZA</t>
  </si>
  <si>
    <t>0078720955</t>
  </si>
  <si>
    <t>KEISYA PUTRI SUNDARI</t>
  </si>
  <si>
    <t>0082192796</t>
  </si>
  <si>
    <t>KENNISSA ROJANA</t>
  </si>
  <si>
    <t>0077104387</t>
  </si>
  <si>
    <t>LADY FERINA</t>
  </si>
  <si>
    <t>0074465039</t>
  </si>
  <si>
    <t>MARIYO RANDY IMANIO</t>
  </si>
  <si>
    <t>0076378911</t>
  </si>
  <si>
    <t>MAULINA ANUGRAH PUTRI</t>
  </si>
  <si>
    <t>0077012916</t>
  </si>
  <si>
    <t>MAYA YULIANTI</t>
  </si>
  <si>
    <t>0075991782</t>
  </si>
  <si>
    <t>MIA NAYLA</t>
  </si>
  <si>
    <t>0073099203</t>
  </si>
  <si>
    <t>MOHAMAD DAVID SYAIFUL ANWAR</t>
  </si>
  <si>
    <t>0077212046</t>
  </si>
  <si>
    <t>MUHAMMAD ALBERTO GIOVANNI DEAGUSTIN</t>
  </si>
  <si>
    <t>0079560076</t>
  </si>
  <si>
    <t>MUHAMMAD LATIEF FATHONI</t>
  </si>
  <si>
    <t>0079012671</t>
  </si>
  <si>
    <t>MUHAMMAD NABIL IHSAN</t>
  </si>
  <si>
    <t>0086908271</t>
  </si>
  <si>
    <t>MUHAMMAD SYAFIQ SOFYAN</t>
  </si>
  <si>
    <t>0076311910</t>
  </si>
  <si>
    <t>MUHAMMAD SYAH GILANG WIJAYA</t>
  </si>
  <si>
    <t>0082103338</t>
  </si>
  <si>
    <t>NOVITA MAORA AZ ZAHRA</t>
  </si>
  <si>
    <t>0079705780</t>
  </si>
  <si>
    <t>RAZA AULIA KARIM</t>
  </si>
  <si>
    <t>0075906223</t>
  </si>
  <si>
    <t>RIZKA MAULIDIA KHOIRUNISA</t>
  </si>
  <si>
    <t>0065078285</t>
  </si>
  <si>
    <t>SALWA RAMADHANI IRWAN BAUW</t>
  </si>
  <si>
    <t>0081493836</t>
  </si>
  <si>
    <t>SAMROTUN NAHLA</t>
  </si>
  <si>
    <t>0077893931</t>
  </si>
  <si>
    <t>SATRYA WAHYU BRILLIANTARA</t>
  </si>
  <si>
    <t>0076628949</t>
  </si>
  <si>
    <t>SAYLA AUGUSTY</t>
  </si>
  <si>
    <t>0082705155</t>
  </si>
  <si>
    <t>VANNY KEMALA DEWI</t>
  </si>
  <si>
    <t>0079591986</t>
  </si>
  <si>
    <t>VIRGIAWAN GILANG PANGESTU NUGROHO</t>
  </si>
  <si>
    <t>0071698433</t>
  </si>
  <si>
    <t>YURI ARDIANSYAH</t>
  </si>
  <si>
    <t>0078969019</t>
  </si>
  <si>
    <t>ADITYA PRATAMA</t>
  </si>
  <si>
    <t>0053443756</t>
  </si>
  <si>
    <t>AHMAD ACHIL ANANDA</t>
  </si>
  <si>
    <t>0075658603</t>
  </si>
  <si>
    <t>AKHMAT DZAKY</t>
  </si>
  <si>
    <t>0079621045</t>
  </si>
  <si>
    <t>AULIA DIYAH SAFITRI</t>
  </si>
  <si>
    <t>0077399885</t>
  </si>
  <si>
    <t>AZMI MUZAKY</t>
  </si>
  <si>
    <t>0081393801</t>
  </si>
  <si>
    <t>AZZAWA NUR ZASKIA</t>
  </si>
  <si>
    <t>0079762259</t>
  </si>
  <si>
    <t>BARRA IBRAHIM YUDHA PUTRA</t>
  </si>
  <si>
    <t>0085399583</t>
  </si>
  <si>
    <t>CHINTIYA MARLINA PUTRI</t>
  </si>
  <si>
    <t>0088224647</t>
  </si>
  <si>
    <t>DAVINA PUTRI ARDANTYANI</t>
  </si>
  <si>
    <t>0074863394</t>
  </si>
  <si>
    <t>DIAN ETNASARI NURFAUZIA</t>
  </si>
  <si>
    <t>0073898555</t>
  </si>
  <si>
    <t>DWI REVANGGA</t>
  </si>
  <si>
    <t>0075904507</t>
  </si>
  <si>
    <t>FACHRI NU'UR IKKRAAM</t>
  </si>
  <si>
    <t>0077184176</t>
  </si>
  <si>
    <t>FADHLAN MUSYAFA QOLBU</t>
  </si>
  <si>
    <t>0072685287</t>
  </si>
  <si>
    <t>FINAYAH CAHYANINGTYAS</t>
  </si>
  <si>
    <t>0073401372</t>
  </si>
  <si>
    <t>FRIZKA TRI AULYA</t>
  </si>
  <si>
    <t>0087348869</t>
  </si>
  <si>
    <t>IBRAHIM GEFKHA</t>
  </si>
  <si>
    <t>0072874383</t>
  </si>
  <si>
    <t>JINGGA AULIA STEFANIA</t>
  </si>
  <si>
    <t>0089391839</t>
  </si>
  <si>
    <t>LIONEL SATRIA</t>
  </si>
  <si>
    <t>0076524465</t>
  </si>
  <si>
    <t>LUTHFI ANDRIANSYAH</t>
  </si>
  <si>
    <t>0075913162</t>
  </si>
  <si>
    <t>MAULIANZA AHMAD FARHAN</t>
  </si>
  <si>
    <t>0068006281</t>
  </si>
  <si>
    <t>MUHAMAD ADITYA RAMADHAN</t>
  </si>
  <si>
    <t>0075971295</t>
  </si>
  <si>
    <t>MUHAMAD ERFAN TAUFANI</t>
  </si>
  <si>
    <t>0089023287</t>
  </si>
  <si>
    <t>MUHAMMAD FARHAN</t>
  </si>
  <si>
    <t>0074801357</t>
  </si>
  <si>
    <t>MUHAMMAD MILZA AL FARIZY</t>
  </si>
  <si>
    <t>0074547943</t>
  </si>
  <si>
    <t>MUHAMMAD RHASYA ISLAMY</t>
  </si>
  <si>
    <t>0087967273</t>
  </si>
  <si>
    <t>NABILAH MARDHIYAH FAJAR</t>
  </si>
  <si>
    <t>0079863929</t>
  </si>
  <si>
    <t>NAYLA RAMADHANI</t>
  </si>
  <si>
    <t>0064056114</t>
  </si>
  <si>
    <t>RAIHAN MARTIN</t>
  </si>
  <si>
    <t>0073723855</t>
  </si>
  <si>
    <t>RASYA FERDIANSYAH</t>
  </si>
  <si>
    <t>0085303073</t>
  </si>
  <si>
    <t>REBECCA LETARE CIBRO</t>
  </si>
  <si>
    <t>0074626383</t>
  </si>
  <si>
    <t>REIVAN SIDQI AZIZ</t>
  </si>
  <si>
    <t>0084193593</t>
  </si>
  <si>
    <t>REVA AMELIA</t>
  </si>
  <si>
    <t>0078768358</t>
  </si>
  <si>
    <t>RIBKHA FEBRIANTI</t>
  </si>
  <si>
    <t>0072860831</t>
  </si>
  <si>
    <t>RIFA FAHMIDA</t>
  </si>
  <si>
    <t>0073159992</t>
  </si>
  <si>
    <t>RISHA AURORA RUSMANA</t>
  </si>
  <si>
    <t>0071742058</t>
  </si>
  <si>
    <t>RISKA MUSTIKA SARI</t>
  </si>
  <si>
    <t>0077666714</t>
  </si>
  <si>
    <t>SITI FATIMAH</t>
  </si>
  <si>
    <t>0072371576</t>
  </si>
  <si>
    <t>SITI ZAHRA</t>
  </si>
  <si>
    <t>0072147491</t>
  </si>
  <si>
    <t>THALITA HAURAANIYAA</t>
  </si>
  <si>
    <t>0076897341</t>
  </si>
  <si>
    <t>VANESSA INDIRA PRAMESWARI</t>
  </si>
  <si>
    <t>0083242131</t>
  </si>
  <si>
    <t>AHMAD FARIZQO MUBAROK</t>
  </si>
  <si>
    <t>0081798017</t>
  </si>
  <si>
    <t>AKHEL ARRAFFI RACHMAD</t>
  </si>
  <si>
    <t>0088096212</t>
  </si>
  <si>
    <t>ALIF AL KAUTSAR</t>
  </si>
  <si>
    <t>0079380252</t>
  </si>
  <si>
    <t>ALYA NAWA RISNI</t>
  </si>
  <si>
    <t>0074217902</t>
  </si>
  <si>
    <t>ALYSHA RAMADHANI</t>
  </si>
  <si>
    <t>0075935322</t>
  </si>
  <si>
    <t>ANASTASIA ESTININGTYAS</t>
  </si>
  <si>
    <t>0071491691</t>
  </si>
  <si>
    <t>ARDHIKA DU' ANASTANTO</t>
  </si>
  <si>
    <t>0073359151</t>
  </si>
  <si>
    <t>AYLA TRI ARYANTI</t>
  </si>
  <si>
    <t>0087977025</t>
  </si>
  <si>
    <t>AZFA AULIA SULTHAN MALIK</t>
  </si>
  <si>
    <t>0087455909</t>
  </si>
  <si>
    <t>FEBI ATIKA SARI</t>
  </si>
  <si>
    <t>0085078347</t>
  </si>
  <si>
    <t>HAFIIDHA CHAIRANI AZZAHRA</t>
  </si>
  <si>
    <t>0072554824</t>
  </si>
  <si>
    <t>INDRA MAHMUDIN</t>
  </si>
  <si>
    <t>0086569710</t>
  </si>
  <si>
    <t>KAISAH ARDENI</t>
  </si>
  <si>
    <t>0082727384</t>
  </si>
  <si>
    <t>KEVIN BINTANG PASHA</t>
  </si>
  <si>
    <t>0086397014</t>
  </si>
  <si>
    <t>LATISYA AJENG RAHAYU</t>
  </si>
  <si>
    <t>0072481389</t>
  </si>
  <si>
    <t>LUWI ANDIKA HAZRAT</t>
  </si>
  <si>
    <t>0077764283</t>
  </si>
  <si>
    <t>MAULANA</t>
  </si>
  <si>
    <t>0073297787</t>
  </si>
  <si>
    <t>MICHAEL JOSHUA TEHUPEIORY</t>
  </si>
  <si>
    <t>0062693531</t>
  </si>
  <si>
    <t>MUHAMMAD HANIFALDIN NADHIF</t>
  </si>
  <si>
    <t>0074783356</t>
  </si>
  <si>
    <t>MUHAMMAD ILHAM HIDAYAT</t>
  </si>
  <si>
    <t>0085347112</t>
  </si>
  <si>
    <t>MUHAMMAD IRSYADTILLAH</t>
  </si>
  <si>
    <t>0076564943</t>
  </si>
  <si>
    <t>MUHAMMAD RABBIAL</t>
  </si>
  <si>
    <t>0088159171</t>
  </si>
  <si>
    <t>NADIA ZAHRA ALMIRA HAQI</t>
  </si>
  <si>
    <t>0074360931</t>
  </si>
  <si>
    <t>NAILA FATMA AULIA</t>
  </si>
  <si>
    <t>0073979040</t>
  </si>
  <si>
    <t>NAJMA PUTRI AULIA</t>
  </si>
  <si>
    <t>0086307300</t>
  </si>
  <si>
    <t>NASHIRA SRI HAPSARI</t>
  </si>
  <si>
    <t>0072816280</t>
  </si>
  <si>
    <t>NAYLA RAMADHANI SANTOSO</t>
  </si>
  <si>
    <t>0067016022</t>
  </si>
  <si>
    <t>NUR ADINDA FAIRUZA</t>
  </si>
  <si>
    <t>0073947606</t>
  </si>
  <si>
    <t>PUTI ZAHRA ZHARIIFA AKSYA</t>
  </si>
  <si>
    <t>0079771054</t>
  </si>
  <si>
    <t>RAFFI ALDIANSYAH</t>
  </si>
  <si>
    <t>0066554029</t>
  </si>
  <si>
    <t>RIDO PRAS SETIO</t>
  </si>
  <si>
    <t>0063462498</t>
  </si>
  <si>
    <t>RYAN GUCY</t>
  </si>
  <si>
    <t>SAYYID JA'FAR SODIQ AL JUFRI</t>
  </si>
  <si>
    <t>0076595040</t>
  </si>
  <si>
    <t>SITI YELVI NILAWATI</t>
  </si>
  <si>
    <t>0077176166</t>
  </si>
  <si>
    <t>SULISTIANINGSIH</t>
  </si>
  <si>
    <t>0066658885</t>
  </si>
  <si>
    <t>SULTHAN MUHAMAD RAFIF</t>
  </si>
  <si>
    <t>0071370223</t>
  </si>
  <si>
    <t>SYAFA AZZAHRA</t>
  </si>
  <si>
    <t>0079458216</t>
  </si>
  <si>
    <t>SYAHADATUS SHOLIHA</t>
  </si>
  <si>
    <t>0087238775</t>
  </si>
  <si>
    <t>UKTHIA ZULVA ALQAISY</t>
  </si>
  <si>
    <t>0077976725</t>
  </si>
  <si>
    <t>WINHAR DENI MAITIMU</t>
  </si>
  <si>
    <t>0087572858</t>
  </si>
  <si>
    <t>ALYA SALSABILA</t>
  </si>
  <si>
    <t>0074836550</t>
  </si>
  <si>
    <t>ANATASYA NAYLA ZAHRA</t>
  </si>
  <si>
    <t>0074385429</t>
  </si>
  <si>
    <t>AQSHAL RIZKY HIDAYAT</t>
  </si>
  <si>
    <t>0085687527</t>
  </si>
  <si>
    <t>ARTA DEWI AGYANTI</t>
  </si>
  <si>
    <t>0075278737</t>
  </si>
  <si>
    <t>BAGUS HANDARU</t>
  </si>
  <si>
    <t>0073067220</t>
  </si>
  <si>
    <t>DARREN MIRZA NUGRAHA</t>
  </si>
  <si>
    <t>0073370724</t>
  </si>
  <si>
    <t>DEWI ANGGRAENI</t>
  </si>
  <si>
    <t>0073786448</t>
  </si>
  <si>
    <t>DIVA AISYAH FITRI</t>
  </si>
  <si>
    <t>0077428919</t>
  </si>
  <si>
    <t>DIYON ANAM SAPUTRA</t>
  </si>
  <si>
    <t>0069368239</t>
  </si>
  <si>
    <t>FADLI FIRMANSYAH</t>
  </si>
  <si>
    <t>0067523405</t>
  </si>
  <si>
    <t>IKA NOVIANTI</t>
  </si>
  <si>
    <t>0079062407</t>
  </si>
  <si>
    <t>IKHBAL FIRANSYAH</t>
  </si>
  <si>
    <t>0086028696</t>
  </si>
  <si>
    <t>KHIRAN KUSUMA DEWI</t>
  </si>
  <si>
    <t>0078264925</t>
  </si>
  <si>
    <t>MAHADI NUR JAMAN</t>
  </si>
  <si>
    <t>0076862972</t>
  </si>
  <si>
    <t>MAULIDYA IKA PRATIWI</t>
  </si>
  <si>
    <t>0075075246</t>
  </si>
  <si>
    <t>MAYA AULIA DWIYANTI</t>
  </si>
  <si>
    <t>0076506105</t>
  </si>
  <si>
    <t>MUHAMAD DANDI SYAPUTRA</t>
  </si>
  <si>
    <t>0083664693</t>
  </si>
  <si>
    <t>MUHAMMAD ABYAN FIONDRI</t>
  </si>
  <si>
    <t>0084280688</t>
  </si>
  <si>
    <t>MUHAMMAD APRIANSYAH</t>
  </si>
  <si>
    <t>0078690624</t>
  </si>
  <si>
    <t>MUHAMMAD FAIZ ANNAUFAL</t>
  </si>
  <si>
    <t>0072444593</t>
  </si>
  <si>
    <t>MUHAMMAD LEO PUTRA PRADANA</t>
  </si>
  <si>
    <t>0071360552</t>
  </si>
  <si>
    <t>MUHAMMAD RASYA AL FATIR</t>
  </si>
  <si>
    <t>0076281798</t>
  </si>
  <si>
    <t>NADYA PUTRI KHAERANI</t>
  </si>
  <si>
    <t>0073801827</t>
  </si>
  <si>
    <t>NAFLAH RANIAH</t>
  </si>
  <si>
    <t>0079205903</t>
  </si>
  <si>
    <t>NAUFAL ADITYA NUGRAHA</t>
  </si>
  <si>
    <t>0078950307</t>
  </si>
  <si>
    <t>NAZWA NATHANIA MAHARANI</t>
  </si>
  <si>
    <t>0065646444</t>
  </si>
  <si>
    <t>NOVI NUR ANGGRAINI</t>
  </si>
  <si>
    <t>0086633121</t>
  </si>
  <si>
    <t>PRADIVA ARVA DENTA HARAHAP</t>
  </si>
  <si>
    <t>0071233878</t>
  </si>
  <si>
    <t>PRAMUDYA BAGUS PRAKOSA</t>
  </si>
  <si>
    <t>0082015351</t>
  </si>
  <si>
    <t>RAISSA AMANDA</t>
  </si>
  <si>
    <t>0077459391</t>
  </si>
  <si>
    <t>RASSYAH SYAPUTRA</t>
  </si>
  <si>
    <t>0085389827</t>
  </si>
  <si>
    <t>REVA MEILANI</t>
  </si>
  <si>
    <t>0074355248</t>
  </si>
  <si>
    <t>SHAFA NUR AISYAH</t>
  </si>
  <si>
    <t>0077753943</t>
  </si>
  <si>
    <t>SHAFIRA RAMADANI</t>
  </si>
  <si>
    <t>0078677896</t>
  </si>
  <si>
    <t>SYAHLA AURALIA</t>
  </si>
  <si>
    <t>0077630283</t>
  </si>
  <si>
    <t>TRY YUDHA ALDIANSYAH</t>
  </si>
  <si>
    <t>0056405420</t>
  </si>
  <si>
    <t>VICKY PRAYOGA RAHADIANSYAH</t>
  </si>
  <si>
    <t>0069865729</t>
  </si>
  <si>
    <t>YUNAN HELMI</t>
  </si>
  <si>
    <t>0066353216</t>
  </si>
  <si>
    <t>ZAHRA RAHMADANI</t>
  </si>
  <si>
    <t>0077566493</t>
  </si>
  <si>
    <t>ACHMAD HAYKAL AINURRIDHO</t>
  </si>
  <si>
    <t>0071401205</t>
  </si>
  <si>
    <t>ADINDA RAISYA AZALIA</t>
  </si>
  <si>
    <t>0068014946</t>
  </si>
  <si>
    <t>AHMAD FAJAR ARDIANSYAH</t>
  </si>
  <si>
    <t>0076456780</t>
  </si>
  <si>
    <t>AISYAH AQILAH KAMARSYA</t>
  </si>
  <si>
    <t>0076757377</t>
  </si>
  <si>
    <t>AJIS SETIAWAN</t>
  </si>
  <si>
    <t>0084768485</t>
  </si>
  <si>
    <t>ALIFFAH MILADINA WAHYU IZZATY</t>
  </si>
  <si>
    <t>0087759595</t>
  </si>
  <si>
    <t>ALYTA ALMAGHVIRA</t>
  </si>
  <si>
    <t>0072488086</t>
  </si>
  <si>
    <t>AMELIA PUTRI</t>
  </si>
  <si>
    <t>0154914008</t>
  </si>
  <si>
    <t>ARJUNA SETYA LAKSMANA</t>
  </si>
  <si>
    <t>0079940972</t>
  </si>
  <si>
    <t>ARYA PUTRA TOMI ATHALLAH</t>
  </si>
  <si>
    <t>0071043738</t>
  </si>
  <si>
    <t>AURA PUTRI NUR SYA'BANI</t>
  </si>
  <si>
    <t>0073873029</t>
  </si>
  <si>
    <t>CECYLIA AZ ZAHRA IRAWAN</t>
  </si>
  <si>
    <t>0083788162</t>
  </si>
  <si>
    <t xml:space="preserve">CLARISA TRIADI </t>
  </si>
  <si>
    <t>0074879772</t>
  </si>
  <si>
    <t>DAVI VADILAH PUTRA BUDIMAN</t>
  </si>
  <si>
    <t>0081898039</t>
  </si>
  <si>
    <t>GIANLUCA FAUZAN WILLEM</t>
  </si>
  <si>
    <t>0079251459</t>
  </si>
  <si>
    <t>IHSAN HARI SETIAWAN</t>
  </si>
  <si>
    <t>0071516932</t>
  </si>
  <si>
    <t>JESSICA ANGGRAENI</t>
  </si>
  <si>
    <t>0071190853</t>
  </si>
  <si>
    <t>JIHAN FARIHAH</t>
  </si>
  <si>
    <t>0081230183</t>
  </si>
  <si>
    <t>KHOIRUNISA ARSILA SAHARA</t>
  </si>
  <si>
    <t>0081963261</t>
  </si>
  <si>
    <t>KHUMAERA MAULANA PUTERI</t>
  </si>
  <si>
    <t>0078754336</t>
  </si>
  <si>
    <t>KURROTUL AYUNI</t>
  </si>
  <si>
    <t>0076158283</t>
  </si>
  <si>
    <t>MOHAMMAD ALI ALFARISI</t>
  </si>
  <si>
    <t>0081963044</t>
  </si>
  <si>
    <t>MUHAMMAD ALIF</t>
  </si>
  <si>
    <t>0073350899</t>
  </si>
  <si>
    <t>MUHAMMAD HAIDAR NAZHIF</t>
  </si>
  <si>
    <t>3077371802</t>
  </si>
  <si>
    <t>MUHAMMAD RAFFLY ADZHAKY</t>
  </si>
  <si>
    <t>0073453259</t>
  </si>
  <si>
    <t>MUHAMMAD RAZHA PRATAMA SOFIAN</t>
  </si>
  <si>
    <t>0082209677</t>
  </si>
  <si>
    <t>MUHAMMAD RIFQI ARDJI</t>
  </si>
  <si>
    <t>0083335538</t>
  </si>
  <si>
    <t>MUTHIA ULFAH</t>
  </si>
  <si>
    <t>0073254543</t>
  </si>
  <si>
    <t>NADIA NUR ROHMAH</t>
  </si>
  <si>
    <t>0074208081</t>
  </si>
  <si>
    <t>NAJWA HUMAIRA</t>
  </si>
  <si>
    <t>0075412748</t>
  </si>
  <si>
    <t>NAJWAN ARDHISELLA MU'IN</t>
  </si>
  <si>
    <t>0072003514</t>
  </si>
  <si>
    <t>RASHAD HADAR</t>
  </si>
  <si>
    <t>0077536177</t>
  </si>
  <si>
    <t>REDY FEBRIAN</t>
  </si>
  <si>
    <t>3074859749</t>
  </si>
  <si>
    <t>ROSSA YULIA SAFITRI</t>
  </si>
  <si>
    <t>0084381681</t>
  </si>
  <si>
    <t>RYAN KURNIAWAN</t>
  </si>
  <si>
    <t>0076646657</t>
  </si>
  <si>
    <t>WAHYU ADI PRASETYO</t>
  </si>
  <si>
    <t>0072206968</t>
  </si>
  <si>
    <t>WAHYU NUR HIDAYAH</t>
  </si>
  <si>
    <t>0072723994</t>
  </si>
  <si>
    <t>WENI YULIANTI</t>
  </si>
  <si>
    <t>0079046062</t>
  </si>
  <si>
    <t>WILDAN SUHADA</t>
  </si>
  <si>
    <t>0087427401</t>
  </si>
  <si>
    <t>ZAENATHY AMNATH</t>
  </si>
  <si>
    <t>ACHMAD MUFTI, S.Kom.</t>
  </si>
  <si>
    <t>ABDURRAHMAN, S.Pd.</t>
  </si>
  <si>
    <t>--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</si>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</sst>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14" xfId="0" applyBorder="1"/>
    <xf numFmtId="0" fontId="0" fillId="0" borderId="0" xfId="0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2" xfId="0" applyBorder="1" applyAlignment="1"/>
    <xf numFmtId="0" fontId="0" fillId="0" borderId="27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centerContinuous"/>
    </xf>
    <xf numFmtId="1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0" xfId="0" applyFont="1"/>
    <xf numFmtId="0" fontId="0" fillId="2" borderId="4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4" fillId="0" borderId="0" xfId="0" applyFont="1"/>
    <xf numFmtId="0" fontId="0" fillId="3" borderId="0" xfId="0" applyFill="1"/>
    <xf numFmtId="43" fontId="0" fillId="0" borderId="0" xfId="1" applyFont="1"/>
    <xf numFmtId="0" fontId="0" fillId="0" borderId="0" xfId="0" applyBorder="1" applyAlignment="1">
      <alignment horizontal="center"/>
    </xf>
    <xf numFmtId="0" fontId="9" fillId="0" borderId="0" xfId="0" applyFont="1"/>
    <xf numFmtId="0" fontId="9" fillId="0" borderId="32" xfId="0" applyFont="1" applyBorder="1"/>
    <xf numFmtId="0" fontId="9" fillId="0" borderId="30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31" xfId="0" applyFont="1" applyBorder="1"/>
    <xf numFmtId="0" fontId="11" fillId="0" borderId="3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0" xfId="0" applyFill="1" applyBorder="1"/>
    <xf numFmtId="0" fontId="0" fillId="4" borderId="54" xfId="0" applyFill="1" applyBorder="1"/>
    <xf numFmtId="0" fontId="5" fillId="4" borderId="0" xfId="0" applyFont="1" applyFill="1" applyBorder="1" applyAlignment="1">
      <alignment horizontal="center"/>
    </xf>
    <xf numFmtId="0" fontId="0" fillId="4" borderId="55" xfId="0" applyFill="1" applyBorder="1"/>
    <xf numFmtId="0" fontId="0" fillId="4" borderId="56" xfId="0" applyFill="1" applyBorder="1" applyAlignment="1">
      <alignment horizontal="center"/>
    </xf>
    <xf numFmtId="0" fontId="0" fillId="4" borderId="56" xfId="0" applyFill="1" applyBorder="1"/>
    <xf numFmtId="0" fontId="0" fillId="4" borderId="57" xfId="0" applyFill="1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3" xfId="0" applyFill="1" applyBorder="1" applyAlignment="1">
      <alignment vertical="center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>
      <alignment vertical="center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64" xfId="0" applyBorder="1"/>
    <xf numFmtId="0" fontId="0" fillId="0" borderId="0" xfId="0" applyAlignment="1">
      <alignment horizontal="left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0" fillId="11" borderId="58" xfId="0" applyFill="1" applyBorder="1"/>
    <xf numFmtId="0" fontId="0" fillId="11" borderId="59" xfId="0" applyFill="1" applyBorder="1"/>
    <xf numFmtId="0" fontId="0" fillId="11" borderId="60" xfId="0" applyFill="1" applyBorder="1"/>
    <xf numFmtId="0" fontId="0" fillId="11" borderId="50" xfId="0" applyFill="1" applyBorder="1"/>
    <xf numFmtId="0" fontId="0" fillId="11" borderId="51" xfId="0" applyFill="1" applyBorder="1"/>
    <xf numFmtId="0" fontId="0" fillId="11" borderId="52" xfId="0" applyFill="1" applyBorder="1"/>
    <xf numFmtId="0" fontId="0" fillId="11" borderId="53" xfId="0" applyFill="1" applyBorder="1"/>
    <xf numFmtId="0" fontId="0" fillId="11" borderId="0" xfId="0" applyFill="1" applyBorder="1"/>
    <xf numFmtId="0" fontId="0" fillId="11" borderId="54" xfId="0" applyFill="1" applyBorder="1"/>
    <xf numFmtId="0" fontId="0" fillId="11" borderId="55" xfId="0" applyFill="1" applyBorder="1"/>
    <xf numFmtId="0" fontId="0" fillId="11" borderId="56" xfId="0" applyFill="1" applyBorder="1"/>
    <xf numFmtId="0" fontId="0" fillId="11" borderId="57" xfId="0" applyFill="1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0" borderId="6" xfId="0" quotePrefix="1" applyBorder="1" applyAlignment="1">
      <alignment horizontal="center" vertical="center"/>
    </xf>
    <xf numFmtId="0" fontId="15" fillId="0" borderId="6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0" fillId="0" borderId="0" xfId="0" applyBorder="1"/>
    <xf numFmtId="0" fontId="0" fillId="9" borderId="6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ill="1"/>
    <xf numFmtId="0" fontId="5" fillId="4" borderId="51" xfId="0" applyFont="1" applyFill="1" applyBorder="1"/>
    <xf numFmtId="0" fontId="5" fillId="4" borderId="0" xfId="0" applyFont="1" applyFill="1" applyBorder="1"/>
    <xf numFmtId="0" fontId="0" fillId="9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2" xfId="0" quotePrefix="1" applyBorder="1" applyAlignment="1">
      <alignment horizontal="center" vertical="center"/>
    </xf>
    <xf numFmtId="49" fontId="0" fillId="0" borderId="0" xfId="0" applyNumberFormat="1"/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0" fillId="0" borderId="65" xfId="0" applyBorder="1" applyAlignment="1">
      <alignment horizontal="right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4" fillId="7" borderId="61" xfId="0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8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S$4" fmlaRange="$V$13:$V$20" noThreeD="1" sel="2" val="0"/>
</file>

<file path=xl/ctrlProps/ctrlProp2.xml><?xml version="1.0" encoding="utf-8"?>
<formControlPr xmlns="http://schemas.microsoft.com/office/spreadsheetml/2009/9/main" objectType="Drop" dropStyle="combo" dx="16" fmlaLink="$S$5" fmlaRange="$T$13:$T$52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SBUD!G7"/><Relationship Id="rId13" Type="http://schemas.openxmlformats.org/officeDocument/2006/relationships/image" Target="../media/image2.emf"/><Relationship Id="rId3" Type="http://schemas.openxmlformats.org/officeDocument/2006/relationships/hyperlink" Target="#IND!G7"/><Relationship Id="rId7" Type="http://schemas.openxmlformats.org/officeDocument/2006/relationships/hyperlink" Target="#PJAS!G7"/><Relationship Id="rId12" Type="http://schemas.openxmlformats.org/officeDocument/2006/relationships/image" Target="../media/image1.png"/><Relationship Id="rId2" Type="http://schemas.openxmlformats.org/officeDocument/2006/relationships/hyperlink" Target="#PPKN!G7"/><Relationship Id="rId1" Type="http://schemas.openxmlformats.org/officeDocument/2006/relationships/hyperlink" Target="#AGM!G7"/><Relationship Id="rId6" Type="http://schemas.openxmlformats.org/officeDocument/2006/relationships/hyperlink" Target="#PRAK!G7"/><Relationship Id="rId11" Type="http://schemas.openxmlformats.org/officeDocument/2006/relationships/hyperlink" Target="#ABSEN!G7"/><Relationship Id="rId5" Type="http://schemas.openxmlformats.org/officeDocument/2006/relationships/hyperlink" Target="#IPA!G7"/><Relationship Id="rId10" Type="http://schemas.openxmlformats.org/officeDocument/2006/relationships/hyperlink" Target="#IPS!G7"/><Relationship Id="rId4" Type="http://schemas.openxmlformats.org/officeDocument/2006/relationships/hyperlink" Target="#MAT!G7"/><Relationship Id="rId9" Type="http://schemas.openxmlformats.org/officeDocument/2006/relationships/hyperlink" Target="#ING!G7"/><Relationship Id="rId14" Type="http://schemas.openxmlformats.org/officeDocument/2006/relationships/image" Target="../media/image3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hyperlink" Target="#RAPOR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6</xdr:row>
          <xdr:rowOff>19050</xdr:rowOff>
        </xdr:from>
        <xdr:to>
          <xdr:col>15</xdr:col>
          <xdr:colOff>1285875</xdr:colOff>
          <xdr:row>7</xdr:row>
          <xdr:rowOff>66675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7</xdr:row>
          <xdr:rowOff>142875</xdr:rowOff>
        </xdr:from>
        <xdr:to>
          <xdr:col>15</xdr:col>
          <xdr:colOff>1285875</xdr:colOff>
          <xdr:row>8</xdr:row>
          <xdr:rowOff>180975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28</xdr:col>
      <xdr:colOff>245010</xdr:colOff>
      <xdr:row>2</xdr:row>
      <xdr:rowOff>133350</xdr:rowOff>
    </xdr:from>
    <xdr:to>
      <xdr:col>30</xdr:col>
      <xdr:colOff>371475</xdr:colOff>
      <xdr:row>4</xdr:row>
      <xdr:rowOff>19050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1484510" y="619125"/>
          <a:ext cx="888465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AGAMA</a:t>
          </a:r>
        </a:p>
      </xdr:txBody>
    </xdr:sp>
    <xdr:clientData/>
  </xdr:twoCellAnchor>
  <xdr:twoCellAnchor>
    <xdr:from>
      <xdr:col>28</xdr:col>
      <xdr:colOff>245010</xdr:colOff>
      <xdr:row>4</xdr:row>
      <xdr:rowOff>66675</xdr:rowOff>
    </xdr:from>
    <xdr:to>
      <xdr:col>30</xdr:col>
      <xdr:colOff>371475</xdr:colOff>
      <xdr:row>5</xdr:row>
      <xdr:rowOff>142875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484510" y="933450"/>
          <a:ext cx="888465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PPKn</a:t>
          </a:r>
        </a:p>
      </xdr:txBody>
    </xdr:sp>
    <xdr:clientData/>
  </xdr:twoCellAnchor>
  <xdr:twoCellAnchor>
    <xdr:from>
      <xdr:col>28</xdr:col>
      <xdr:colOff>254535</xdr:colOff>
      <xdr:row>6</xdr:row>
      <xdr:rowOff>0</xdr:rowOff>
    </xdr:from>
    <xdr:to>
      <xdr:col>31</xdr:col>
      <xdr:colOff>0</xdr:colOff>
      <xdr:row>7</xdr:row>
      <xdr:rowOff>76200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1494035" y="1247775"/>
          <a:ext cx="888465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B</a:t>
          </a:r>
          <a:r>
            <a:rPr lang="en-US" sz="1100" baseline="0">
              <a:solidFill>
                <a:schemeClr val="bg1"/>
              </a:solidFill>
            </a:rPr>
            <a:t> INDO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28</xdr:col>
      <xdr:colOff>264060</xdr:colOff>
      <xdr:row>7</xdr:row>
      <xdr:rowOff>133350</xdr:rowOff>
    </xdr:from>
    <xdr:to>
      <xdr:col>31</xdr:col>
      <xdr:colOff>9525</xdr:colOff>
      <xdr:row>9</xdr:row>
      <xdr:rowOff>9525</xdr:rowOff>
    </xdr:to>
    <xdr:sp macro="" textlink="">
      <xdr:nvSpPr>
        <xdr:cNvPr id="8" name="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1503560" y="1571625"/>
          <a:ext cx="888465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MATE</a:t>
          </a:r>
        </a:p>
      </xdr:txBody>
    </xdr:sp>
    <xdr:clientData/>
  </xdr:twoCellAnchor>
  <xdr:twoCellAnchor>
    <xdr:from>
      <xdr:col>28</xdr:col>
      <xdr:colOff>273585</xdr:colOff>
      <xdr:row>9</xdr:row>
      <xdr:rowOff>57150</xdr:rowOff>
    </xdr:from>
    <xdr:to>
      <xdr:col>31</xdr:col>
      <xdr:colOff>19050</xdr:colOff>
      <xdr:row>10</xdr:row>
      <xdr:rowOff>133350</xdr:rowOff>
    </xdr:to>
    <xdr:sp macro="" textlink="">
      <xdr:nvSpPr>
        <xdr:cNvPr id="9" name="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1513085" y="1885950"/>
          <a:ext cx="888465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IPA</a:t>
          </a:r>
        </a:p>
      </xdr:txBody>
    </xdr:sp>
    <xdr:clientData/>
  </xdr:twoCellAnchor>
  <xdr:twoCellAnchor>
    <xdr:from>
      <xdr:col>31</xdr:col>
      <xdr:colOff>76200</xdr:colOff>
      <xdr:row>9</xdr:row>
      <xdr:rowOff>57150</xdr:rowOff>
    </xdr:from>
    <xdr:to>
      <xdr:col>33</xdr:col>
      <xdr:colOff>152400</xdr:colOff>
      <xdr:row>10</xdr:row>
      <xdr:rowOff>133350</xdr:rowOff>
    </xdr:to>
    <xdr:sp macro="" textlink="">
      <xdr:nvSpPr>
        <xdr:cNvPr id="10" name="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2458700" y="1885950"/>
          <a:ext cx="838200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PRAKARYA</a:t>
          </a:r>
        </a:p>
      </xdr:txBody>
    </xdr:sp>
    <xdr:clientData/>
  </xdr:twoCellAnchor>
  <xdr:twoCellAnchor>
    <xdr:from>
      <xdr:col>31</xdr:col>
      <xdr:colOff>66675</xdr:colOff>
      <xdr:row>7</xdr:row>
      <xdr:rowOff>133350</xdr:rowOff>
    </xdr:from>
    <xdr:to>
      <xdr:col>33</xdr:col>
      <xdr:colOff>142875</xdr:colOff>
      <xdr:row>9</xdr:row>
      <xdr:rowOff>9525</xdr:rowOff>
    </xdr:to>
    <xdr:sp macro="" textlink="">
      <xdr:nvSpPr>
        <xdr:cNvPr id="11" name="Rectangle 1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2449175" y="1571625"/>
          <a:ext cx="838200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PENJAS</a:t>
          </a:r>
        </a:p>
      </xdr:txBody>
    </xdr:sp>
    <xdr:clientData/>
  </xdr:twoCellAnchor>
  <xdr:twoCellAnchor>
    <xdr:from>
      <xdr:col>31</xdr:col>
      <xdr:colOff>57150</xdr:colOff>
      <xdr:row>6</xdr:row>
      <xdr:rowOff>0</xdr:rowOff>
    </xdr:from>
    <xdr:to>
      <xdr:col>33</xdr:col>
      <xdr:colOff>133350</xdr:colOff>
      <xdr:row>7</xdr:row>
      <xdr:rowOff>76200</xdr:rowOff>
    </xdr:to>
    <xdr:sp macro="" textlink="">
      <xdr:nvSpPr>
        <xdr:cNvPr id="12" name="Rectangle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2439650" y="1247775"/>
          <a:ext cx="838200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SENI</a:t>
          </a:r>
        </a:p>
      </xdr:txBody>
    </xdr:sp>
    <xdr:clientData/>
  </xdr:twoCellAnchor>
  <xdr:twoCellAnchor>
    <xdr:from>
      <xdr:col>31</xdr:col>
      <xdr:colOff>57150</xdr:colOff>
      <xdr:row>4</xdr:row>
      <xdr:rowOff>66675</xdr:rowOff>
    </xdr:from>
    <xdr:to>
      <xdr:col>33</xdr:col>
      <xdr:colOff>133350</xdr:colOff>
      <xdr:row>5</xdr:row>
      <xdr:rowOff>142875</xdr:rowOff>
    </xdr:to>
    <xdr:sp macro="" textlink="">
      <xdr:nvSpPr>
        <xdr:cNvPr id="13" name="Rectangle 1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2439650" y="933450"/>
          <a:ext cx="838200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B INGG</a:t>
          </a:r>
        </a:p>
      </xdr:txBody>
    </xdr:sp>
    <xdr:clientData/>
  </xdr:twoCellAnchor>
  <xdr:twoCellAnchor>
    <xdr:from>
      <xdr:col>31</xdr:col>
      <xdr:colOff>57150</xdr:colOff>
      <xdr:row>2</xdr:row>
      <xdr:rowOff>133350</xdr:rowOff>
    </xdr:from>
    <xdr:to>
      <xdr:col>33</xdr:col>
      <xdr:colOff>133350</xdr:colOff>
      <xdr:row>4</xdr:row>
      <xdr:rowOff>19050</xdr:rowOff>
    </xdr:to>
    <xdr:sp macro="" textlink="">
      <xdr:nvSpPr>
        <xdr:cNvPr id="14" name="Rectangle 1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2439650" y="619125"/>
          <a:ext cx="838200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IPS</a:t>
          </a:r>
        </a:p>
      </xdr:txBody>
    </xdr:sp>
    <xdr:clientData/>
  </xdr:twoCellAnchor>
  <xdr:twoCellAnchor>
    <xdr:from>
      <xdr:col>28</xdr:col>
      <xdr:colOff>228600</xdr:colOff>
      <xdr:row>1</xdr:row>
      <xdr:rowOff>57150</xdr:rowOff>
    </xdr:from>
    <xdr:to>
      <xdr:col>33</xdr:col>
      <xdr:colOff>123825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468100" y="314325"/>
          <a:ext cx="18002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INPUT</a:t>
          </a:r>
          <a:r>
            <a:rPr lang="en-US" sz="1100" baseline="0"/>
            <a:t> NILAI :</a:t>
          </a:r>
          <a:endParaRPr lang="en-US" sz="1100"/>
        </a:p>
      </xdr:txBody>
    </xdr:sp>
    <xdr:clientData/>
  </xdr:twoCellAnchor>
  <xdr:twoCellAnchor>
    <xdr:from>
      <xdr:col>28</xdr:col>
      <xdr:colOff>266700</xdr:colOff>
      <xdr:row>11</xdr:row>
      <xdr:rowOff>9525</xdr:rowOff>
    </xdr:from>
    <xdr:to>
      <xdr:col>33</xdr:col>
      <xdr:colOff>152399</xdr:colOff>
      <xdr:row>12</xdr:row>
      <xdr:rowOff>190500</xdr:rowOff>
    </xdr:to>
    <xdr:sp macro="" textlink="">
      <xdr:nvSpPr>
        <xdr:cNvPr id="16" name="Rectangle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11506200" y="2228850"/>
          <a:ext cx="1790699" cy="266700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ABSENSI KEHADIRAN</a:t>
          </a:r>
        </a:p>
      </xdr:txBody>
    </xdr:sp>
    <xdr:clientData/>
  </xdr:twoCellAnchor>
  <xdr:twoCellAnchor>
    <xdr:from>
      <xdr:col>15</xdr:col>
      <xdr:colOff>123825</xdr:colOff>
      <xdr:row>1</xdr:row>
      <xdr:rowOff>200025</xdr:rowOff>
    </xdr:from>
    <xdr:to>
      <xdr:col>15</xdr:col>
      <xdr:colOff>1285875</xdr:colOff>
      <xdr:row>5</xdr:row>
      <xdr:rowOff>95250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7496175" y="447675"/>
          <a:ext cx="116205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aseline="0"/>
            <a:t>CETAK RAPOR :</a:t>
          </a:r>
        </a:p>
        <a:p>
          <a:pPr algn="ctr"/>
          <a:r>
            <a:rPr lang="en-US" sz="1100" baseline="0"/>
            <a:t>1. Pilih Kelas</a:t>
          </a:r>
        </a:p>
        <a:p>
          <a:pPr algn="ctr"/>
          <a:r>
            <a:rPr lang="en-US" sz="1100" baseline="0"/>
            <a:t>2. Pilih Nama</a:t>
          </a:r>
        </a:p>
      </xdr:txBody>
    </xdr:sp>
    <xdr:clientData/>
  </xdr:twoCellAnchor>
  <xdr:twoCellAnchor>
    <xdr:from>
      <xdr:col>0</xdr:col>
      <xdr:colOff>0</xdr:colOff>
      <xdr:row>39</xdr:row>
      <xdr:rowOff>428626</xdr:rowOff>
    </xdr:from>
    <xdr:to>
      <xdr:col>1</xdr:col>
      <xdr:colOff>428625</xdr:colOff>
      <xdr:row>40</xdr:row>
      <xdr:rowOff>47625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0" y="11734801"/>
          <a:ext cx="771525" cy="15239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38</xdr:row>
      <xdr:rowOff>129118</xdr:rowOff>
    </xdr:from>
    <xdr:to>
      <xdr:col>1</xdr:col>
      <xdr:colOff>438150</xdr:colOff>
      <xdr:row>42</xdr:row>
      <xdr:rowOff>85725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duotone>
            <a:prstClr val="black"/>
            <a:schemeClr val="accent4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44793"/>
          <a:ext cx="781050" cy="1137707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27</xdr:row>
      <xdr:rowOff>171450</xdr:rowOff>
    </xdr:from>
    <xdr:to>
      <xdr:col>13</xdr:col>
      <xdr:colOff>322927</xdr:colOff>
      <xdr:row>31</xdr:row>
      <xdr:rowOff>228600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8458200"/>
          <a:ext cx="2475577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303815</xdr:colOff>
          <xdr:row>33</xdr:row>
          <xdr:rowOff>133351</xdr:rowOff>
        </xdr:from>
        <xdr:to>
          <xdr:col>12</xdr:col>
          <xdr:colOff>171450</xdr:colOff>
          <xdr:row>38</xdr:row>
          <xdr:rowOff>22842</xdr:rowOff>
        </xdr:to>
        <xdr:pic>
          <xdr:nvPicPr>
            <xdr:cNvPr id="22" name="Picture 21">
              <a:extLst>
                <a:ext uri="{FF2B5EF4-FFF2-40B4-BE49-F238E27FC236}">
                  <a16:creationId xmlns:a16="http://schemas.microsoft.com/office/drawing/2014/main" xmlns="" id="{00000000-0008-0000-00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andaTangan" spid="_x0000_s11290"/>
                </a:ext>
              </a:extLst>
            </xdr:cNvPicPr>
          </xdr:nvPicPr>
          <xdr:blipFill>
            <a:blip xmlns:r="http://schemas.openxmlformats.org/officeDocument/2006/relationships" r:embed="rId14"/>
            <a:srcRect/>
            <a:stretch>
              <a:fillRect/>
            </a:stretch>
          </xdr:blipFill>
          <xdr:spPr bwMode="auto">
            <a:xfrm>
              <a:off x="4199540" y="10334626"/>
              <a:ext cx="2039335" cy="91819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0</xdr:row>
      <xdr:rowOff>133350</xdr:rowOff>
    </xdr:from>
    <xdr:to>
      <xdr:col>19</xdr:col>
      <xdr:colOff>318134</xdr:colOff>
      <xdr:row>5</xdr:row>
      <xdr:rowOff>95249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133350"/>
          <a:ext cx="784859" cy="9810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160970</xdr:colOff>
      <xdr:row>0</xdr:row>
      <xdr:rowOff>152401</xdr:rowOff>
    </xdr:from>
    <xdr:to>
      <xdr:col>19</xdr:col>
      <xdr:colOff>336229</xdr:colOff>
      <xdr:row>5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695" y="152401"/>
          <a:ext cx="784859" cy="9810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142875</xdr:rowOff>
    </xdr:from>
    <xdr:to>
      <xdr:col>11</xdr:col>
      <xdr:colOff>289559</xdr:colOff>
      <xdr:row>5</xdr:row>
      <xdr:rowOff>123824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142875"/>
          <a:ext cx="784859" cy="98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0</xdr:row>
      <xdr:rowOff>76200</xdr:rowOff>
    </xdr:from>
    <xdr:to>
      <xdr:col>18</xdr:col>
      <xdr:colOff>908684</xdr:colOff>
      <xdr:row>5</xdr:row>
      <xdr:rowOff>47624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7550" y="76200"/>
          <a:ext cx="784859" cy="981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0</xdr:row>
      <xdr:rowOff>85725</xdr:rowOff>
    </xdr:from>
    <xdr:to>
      <xdr:col>19</xdr:col>
      <xdr:colOff>327659</xdr:colOff>
      <xdr:row>5</xdr:row>
      <xdr:rowOff>47624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85725"/>
          <a:ext cx="784859" cy="981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0</xdr:row>
      <xdr:rowOff>95250</xdr:rowOff>
    </xdr:from>
    <xdr:to>
      <xdr:col>19</xdr:col>
      <xdr:colOff>318134</xdr:colOff>
      <xdr:row>5</xdr:row>
      <xdr:rowOff>57149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95250"/>
          <a:ext cx="784859" cy="981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0</xdr:row>
      <xdr:rowOff>123825</xdr:rowOff>
    </xdr:from>
    <xdr:to>
      <xdr:col>19</xdr:col>
      <xdr:colOff>337184</xdr:colOff>
      <xdr:row>5</xdr:row>
      <xdr:rowOff>85724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123825"/>
          <a:ext cx="784859" cy="9810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0</xdr:row>
      <xdr:rowOff>85725</xdr:rowOff>
    </xdr:from>
    <xdr:to>
      <xdr:col>19</xdr:col>
      <xdr:colOff>280034</xdr:colOff>
      <xdr:row>5</xdr:row>
      <xdr:rowOff>47624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85725"/>
          <a:ext cx="784859" cy="9810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0</xdr:row>
      <xdr:rowOff>95250</xdr:rowOff>
    </xdr:from>
    <xdr:to>
      <xdr:col>19</xdr:col>
      <xdr:colOff>318134</xdr:colOff>
      <xdr:row>5</xdr:row>
      <xdr:rowOff>57149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95250"/>
          <a:ext cx="784859" cy="9810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0</xdr:row>
      <xdr:rowOff>114300</xdr:rowOff>
    </xdr:from>
    <xdr:to>
      <xdr:col>19</xdr:col>
      <xdr:colOff>308609</xdr:colOff>
      <xdr:row>5</xdr:row>
      <xdr:rowOff>76199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7075" y="114300"/>
          <a:ext cx="784859" cy="9810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0</xdr:row>
      <xdr:rowOff>114300</xdr:rowOff>
    </xdr:from>
    <xdr:to>
      <xdr:col>19</xdr:col>
      <xdr:colOff>327659</xdr:colOff>
      <xdr:row>5</xdr:row>
      <xdr:rowOff>76199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114300"/>
          <a:ext cx="784859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H52"/>
  <sheetViews>
    <sheetView showGridLines="0" showZeros="0" workbookViewId="0"/>
  </sheetViews>
  <sheetFormatPr defaultColWidth="5.7109375" defaultRowHeight="15" x14ac:dyDescent="0.25"/>
  <cols>
    <col min="1" max="1" width="5.140625" customWidth="1"/>
    <col min="2" max="2" width="24.85546875" customWidth="1"/>
    <col min="3" max="3" width="5.5703125" customWidth="1"/>
    <col min="8" max="8" width="6.7109375" customWidth="1"/>
    <col min="9" max="9" width="8.7109375" customWidth="1"/>
    <col min="13" max="13" width="6.7109375" customWidth="1"/>
    <col min="14" max="14" width="8.7109375" customWidth="1"/>
    <col min="15" max="15" width="4.140625" customWidth="1"/>
    <col min="16" max="16" width="21.28515625" customWidth="1"/>
    <col min="17" max="17" width="1.42578125" customWidth="1"/>
    <col min="18" max="19" width="5.7109375" hidden="1" customWidth="1"/>
    <col min="20" max="20" width="25.42578125" hidden="1" customWidth="1"/>
    <col min="21" max="21" width="5.7109375" hidden="1" customWidth="1"/>
    <col min="22" max="22" width="10.5703125" hidden="1" customWidth="1"/>
    <col min="23" max="27" width="5.7109375" hidden="1" customWidth="1"/>
    <col min="28" max="28" width="6.7109375" hidden="1" customWidth="1"/>
  </cols>
  <sheetData>
    <row r="1" spans="1:34" ht="19.5" thickTop="1" x14ac:dyDescent="0.3">
      <c r="A1" s="3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141"/>
      <c r="R1" s="109"/>
      <c r="S1" s="171" t="s">
        <v>91</v>
      </c>
      <c r="T1" s="110"/>
      <c r="U1" s="110"/>
      <c r="V1" s="110"/>
      <c r="W1" s="110"/>
      <c r="X1" s="110"/>
      <c r="Y1" s="110"/>
      <c r="Z1" s="110"/>
      <c r="AA1" s="110"/>
      <c r="AB1" s="111"/>
      <c r="AC1" s="144"/>
      <c r="AD1" s="145"/>
      <c r="AE1" s="145"/>
      <c r="AF1" s="145"/>
      <c r="AG1" s="145"/>
      <c r="AH1" s="146"/>
    </row>
    <row r="2" spans="1:34" ht="18.75" x14ac:dyDescent="0.3">
      <c r="A2" s="39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142"/>
      <c r="R2" s="112"/>
      <c r="S2" s="172" t="str">
        <f>"8"&amp;S4</f>
        <v>82</v>
      </c>
      <c r="T2" s="172" t="str">
        <f>UPPER(VLOOKUP($S$11,AGAMA,4))</f>
        <v>AHMAD REIFAN BOY</v>
      </c>
      <c r="U2" s="113"/>
      <c r="V2" s="113"/>
      <c r="W2" s="113"/>
      <c r="X2" s="113"/>
      <c r="Y2" s="113"/>
      <c r="Z2" s="113"/>
      <c r="AA2" s="113"/>
      <c r="AB2" s="114"/>
      <c r="AC2" s="147"/>
      <c r="AD2" s="148"/>
      <c r="AE2" s="148"/>
      <c r="AF2" s="148"/>
      <c r="AG2" s="148"/>
      <c r="AH2" s="149"/>
    </row>
    <row r="3" spans="1:34" x14ac:dyDescent="0.25">
      <c r="P3" s="142"/>
      <c r="R3" s="112"/>
      <c r="S3" s="113"/>
      <c r="T3" s="113"/>
      <c r="U3" s="113"/>
      <c r="V3" s="113"/>
      <c r="W3" s="113"/>
      <c r="X3" s="113"/>
      <c r="Y3" s="113"/>
      <c r="Z3" s="113"/>
      <c r="AA3" s="113"/>
      <c r="AB3" s="114"/>
      <c r="AC3" s="147"/>
      <c r="AD3" s="148"/>
      <c r="AE3" s="148"/>
      <c r="AF3" s="148"/>
      <c r="AG3" s="148"/>
      <c r="AH3" s="149"/>
    </row>
    <row r="4" spans="1:34" x14ac:dyDescent="0.25">
      <c r="B4" t="s">
        <v>31</v>
      </c>
      <c r="C4" t="s">
        <v>37</v>
      </c>
      <c r="J4" t="s">
        <v>34</v>
      </c>
      <c r="M4" t="str">
        <f>":  "&amp;VLOOKUP($S$4,LOOK,4)</f>
        <v>:  VIII.2</v>
      </c>
      <c r="P4" s="142"/>
      <c r="R4" s="112"/>
      <c r="S4" s="130">
        <v>2</v>
      </c>
      <c r="T4" s="113"/>
      <c r="U4" s="113"/>
      <c r="V4" s="113"/>
      <c r="W4" s="113"/>
      <c r="X4" s="113"/>
      <c r="Y4" s="113"/>
      <c r="Z4" s="113"/>
      <c r="AA4" s="113"/>
      <c r="AB4" s="114"/>
      <c r="AC4" s="147"/>
      <c r="AD4" s="148"/>
      <c r="AE4" s="148"/>
      <c r="AF4" s="148"/>
      <c r="AG4" s="148"/>
      <c r="AH4" s="149"/>
    </row>
    <row r="5" spans="1:34" x14ac:dyDescent="0.25">
      <c r="B5" t="s">
        <v>32</v>
      </c>
      <c r="C5" t="s">
        <v>38</v>
      </c>
      <c r="J5" t="s">
        <v>35</v>
      </c>
      <c r="M5" t="s">
        <v>90</v>
      </c>
      <c r="P5" s="142"/>
      <c r="R5" s="112"/>
      <c r="S5" s="131">
        <v>1</v>
      </c>
      <c r="T5" s="113"/>
      <c r="U5" s="113"/>
      <c r="V5" s="113"/>
      <c r="W5" s="113"/>
      <c r="X5" s="113"/>
      <c r="Y5" s="113"/>
      <c r="Z5" s="113"/>
      <c r="AA5" s="113"/>
      <c r="AB5" s="114"/>
      <c r="AC5" s="147"/>
      <c r="AD5" s="148"/>
      <c r="AE5" s="148"/>
      <c r="AF5" s="148"/>
      <c r="AG5" s="148"/>
      <c r="AH5" s="149"/>
    </row>
    <row r="6" spans="1:34" x14ac:dyDescent="0.25">
      <c r="B6" t="s">
        <v>33</v>
      </c>
      <c r="C6" s="62" t="str">
        <f>":  "&amp;UPPER(VLOOKUP($S$11,AGAMA,4))</f>
        <v>:  AHMAD REIFAN BOY</v>
      </c>
      <c r="J6" s="9" t="s">
        <v>36</v>
      </c>
      <c r="M6" t="s">
        <v>122</v>
      </c>
      <c r="P6" s="142"/>
      <c r="R6" s="112"/>
      <c r="S6" s="113"/>
      <c r="T6" s="113"/>
      <c r="U6" s="113"/>
      <c r="V6" s="113"/>
      <c r="W6" s="113"/>
      <c r="X6" s="113"/>
      <c r="Y6" s="113"/>
      <c r="Z6" s="113"/>
      <c r="AA6" s="113"/>
      <c r="AB6" s="114"/>
      <c r="AC6" s="147"/>
      <c r="AD6" s="148"/>
      <c r="AE6" s="148"/>
      <c r="AF6" s="148"/>
      <c r="AG6" s="148"/>
      <c r="AH6" s="149"/>
    </row>
    <row r="7" spans="1:34" x14ac:dyDescent="0.25">
      <c r="B7" t="s">
        <v>71</v>
      </c>
      <c r="C7" s="62" t="str">
        <f>":  "&amp;VLOOKUP($S$11,AGAMA,2)&amp;" / "&amp;VLOOKUP($S$11,AGAMA,3)</f>
        <v>:  21361 / 0076501681</v>
      </c>
      <c r="P7" s="142"/>
      <c r="R7" s="112"/>
      <c r="S7" s="113"/>
      <c r="T7" s="113"/>
      <c r="U7" s="113"/>
      <c r="V7" s="113"/>
      <c r="W7" s="113"/>
      <c r="X7" s="113"/>
      <c r="Y7" s="113"/>
      <c r="Z7" s="113"/>
      <c r="AA7" s="113"/>
      <c r="AB7" s="114"/>
      <c r="AC7" s="147"/>
      <c r="AD7" s="148"/>
      <c r="AE7" s="148"/>
      <c r="AF7" s="148"/>
      <c r="AG7" s="148"/>
      <c r="AH7" s="149"/>
    </row>
    <row r="8" spans="1:34" ht="15.75" thickBot="1" x14ac:dyDescent="0.3">
      <c r="P8" s="142"/>
      <c r="R8" s="112"/>
      <c r="S8" s="113"/>
      <c r="T8" s="113"/>
      <c r="U8" s="113"/>
      <c r="V8" s="113"/>
      <c r="W8" s="113"/>
      <c r="X8" s="113"/>
      <c r="Y8" s="113"/>
      <c r="Z8" s="113"/>
      <c r="AA8" s="113"/>
      <c r="AB8" s="114"/>
      <c r="AC8" s="147"/>
      <c r="AD8" s="148"/>
      <c r="AE8" s="148"/>
      <c r="AF8" s="148"/>
      <c r="AG8" s="148"/>
      <c r="AH8" s="149"/>
    </row>
    <row r="9" spans="1:34" x14ac:dyDescent="0.25">
      <c r="A9" s="178" t="s">
        <v>2</v>
      </c>
      <c r="B9" s="179" t="s">
        <v>3</v>
      </c>
      <c r="C9" s="185" t="s">
        <v>4</v>
      </c>
      <c r="D9" s="178" t="s">
        <v>5</v>
      </c>
      <c r="E9" s="179"/>
      <c r="F9" s="179"/>
      <c r="G9" s="179"/>
      <c r="H9" s="179"/>
      <c r="I9" s="180"/>
      <c r="J9" s="188" t="s">
        <v>8</v>
      </c>
      <c r="K9" s="179"/>
      <c r="L9" s="179"/>
      <c r="M9" s="179"/>
      <c r="N9" s="180"/>
      <c r="P9" s="142"/>
      <c r="R9" s="112"/>
      <c r="S9" s="113"/>
      <c r="T9" s="113"/>
      <c r="U9" s="113"/>
      <c r="V9" s="113"/>
      <c r="W9" s="113"/>
      <c r="X9" s="113"/>
      <c r="Y9" s="113"/>
      <c r="Z9" s="113"/>
      <c r="AA9" s="113"/>
      <c r="AB9" s="114"/>
      <c r="AC9" s="147"/>
      <c r="AD9" s="148"/>
      <c r="AE9" s="148"/>
      <c r="AF9" s="148"/>
      <c r="AG9" s="148"/>
      <c r="AH9" s="149"/>
    </row>
    <row r="10" spans="1:34" x14ac:dyDescent="0.25">
      <c r="A10" s="181"/>
      <c r="B10" s="183"/>
      <c r="C10" s="186"/>
      <c r="D10" s="189" t="s">
        <v>16</v>
      </c>
      <c r="E10" s="190"/>
      <c r="F10" s="191"/>
      <c r="G10" s="192" t="s">
        <v>6</v>
      </c>
      <c r="H10" s="192" t="s">
        <v>25</v>
      </c>
      <c r="I10" s="194" t="s">
        <v>7</v>
      </c>
      <c r="J10" s="196">
        <v>1</v>
      </c>
      <c r="K10" s="192">
        <v>2</v>
      </c>
      <c r="L10" s="192">
        <v>3</v>
      </c>
      <c r="M10" s="192" t="s">
        <v>25</v>
      </c>
      <c r="N10" s="194" t="s">
        <v>7</v>
      </c>
      <c r="P10" s="142"/>
      <c r="R10" s="112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  <c r="AC10" s="147"/>
      <c r="AD10" s="148"/>
      <c r="AE10" s="148"/>
      <c r="AF10" s="148"/>
      <c r="AG10" s="148"/>
      <c r="AH10" s="149"/>
    </row>
    <row r="11" spans="1:34" ht="15.75" thickBot="1" x14ac:dyDescent="0.3">
      <c r="A11" s="182"/>
      <c r="B11" s="184"/>
      <c r="C11" s="187"/>
      <c r="D11" s="139">
        <v>1</v>
      </c>
      <c r="E11" s="140">
        <v>2</v>
      </c>
      <c r="F11" s="140">
        <v>3</v>
      </c>
      <c r="G11" s="193"/>
      <c r="H11" s="193"/>
      <c r="I11" s="195"/>
      <c r="J11" s="197"/>
      <c r="K11" s="193"/>
      <c r="L11" s="193"/>
      <c r="M11" s="193"/>
      <c r="N11" s="195"/>
      <c r="P11" s="142"/>
      <c r="R11" s="112"/>
      <c r="S11" s="115">
        <f>S13+S5-1</f>
        <v>41</v>
      </c>
      <c r="T11" s="113"/>
      <c r="U11" s="113"/>
      <c r="V11" s="113"/>
      <c r="W11" s="113"/>
      <c r="X11" s="113"/>
      <c r="Y11" s="113"/>
      <c r="Z11" s="113"/>
      <c r="AA11" s="113"/>
      <c r="AB11" s="114"/>
      <c r="AC11" s="147"/>
      <c r="AD11" s="148"/>
      <c r="AE11" s="148"/>
      <c r="AF11" s="148"/>
      <c r="AG11" s="148"/>
      <c r="AH11" s="149"/>
    </row>
    <row r="12" spans="1:34" ht="6.75" customHeight="1" thickBot="1" x14ac:dyDescent="0.3">
      <c r="H12" s="66"/>
      <c r="I12" s="66"/>
      <c r="P12" s="142"/>
      <c r="R12" s="112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147"/>
      <c r="AD12" s="148"/>
      <c r="AE12" s="148"/>
      <c r="AF12" s="148"/>
      <c r="AG12" s="148"/>
      <c r="AH12" s="149"/>
    </row>
    <row r="13" spans="1:34" ht="21" customHeight="1" x14ac:dyDescent="0.25">
      <c r="A13" s="14"/>
      <c r="B13" s="16" t="s">
        <v>17</v>
      </c>
      <c r="C13" s="13"/>
      <c r="D13" s="71"/>
      <c r="E13" s="72"/>
      <c r="F13" s="72"/>
      <c r="G13" s="72"/>
      <c r="H13" s="67"/>
      <c r="I13" s="68"/>
      <c r="J13" s="71"/>
      <c r="K13" s="72"/>
      <c r="L13" s="72"/>
      <c r="M13" s="15"/>
      <c r="N13" s="13"/>
      <c r="P13" s="142"/>
      <c r="R13" s="112"/>
      <c r="S13" s="108">
        <f>VLOOKUP(S4,LOOK,3)</f>
        <v>41</v>
      </c>
      <c r="T13" s="113" t="str">
        <f t="shared" ref="T13:T52" si="0">VLOOKUP(S13,AGAMA,4)</f>
        <v>AHMAD REIFAN BOY</v>
      </c>
      <c r="U13" s="113">
        <v>1</v>
      </c>
      <c r="V13" s="113" t="s">
        <v>100</v>
      </c>
      <c r="W13" s="113">
        <v>1</v>
      </c>
      <c r="X13" s="113" t="s">
        <v>92</v>
      </c>
      <c r="Y13" s="113"/>
      <c r="Z13" s="113"/>
      <c r="AA13" s="113"/>
      <c r="AB13" s="114"/>
      <c r="AC13" s="147"/>
      <c r="AD13" s="148"/>
      <c r="AE13" s="148"/>
      <c r="AF13" s="148"/>
      <c r="AG13" s="148"/>
      <c r="AH13" s="149"/>
    </row>
    <row r="14" spans="1:34" ht="35.1" customHeight="1" thickBot="1" x14ac:dyDescent="0.3">
      <c r="A14" s="29">
        <v>1</v>
      </c>
      <c r="B14" s="30" t="s">
        <v>15</v>
      </c>
      <c r="C14" s="12">
        <v>75</v>
      </c>
      <c r="D14" s="85">
        <f>VLOOKUP($S$11,AGAMA,6)</f>
        <v>0</v>
      </c>
      <c r="E14" s="86">
        <f>VLOOKUP($S$11,AGAMA,7)</f>
        <v>0</v>
      </c>
      <c r="F14" s="86">
        <f>VLOOKUP($S$11,AGAMA,8)</f>
        <v>0</v>
      </c>
      <c r="G14" s="86">
        <f>VLOOKUP($S$11,AGAMA,9)</f>
        <v>0</v>
      </c>
      <c r="H14" s="69">
        <f>VLOOKUP($S$11,AGAMA,10)</f>
        <v>0</v>
      </c>
      <c r="I14" s="70" t="str">
        <f>VLOOKUP($S$11,AGAMA,11)</f>
        <v xml:space="preserve"> </v>
      </c>
      <c r="J14" s="87">
        <f>VLOOKUP($S$11,AGAMA,12)</f>
        <v>0</v>
      </c>
      <c r="K14" s="86">
        <f>VLOOKUP($S$11,AGAMA,13)</f>
        <v>0</v>
      </c>
      <c r="L14" s="86">
        <f>VLOOKUP($S$11,AGAMA,14)</f>
        <v>0</v>
      </c>
      <c r="M14" s="69">
        <f>VLOOKUP($S$11,AGAMA,15)</f>
        <v>0</v>
      </c>
      <c r="N14" s="70" t="str">
        <f>VLOOKUP($S$11,AGAMA,16)</f>
        <v xml:space="preserve"> </v>
      </c>
      <c r="P14" s="143"/>
      <c r="R14" s="116"/>
      <c r="S14" s="117">
        <f>1+S13</f>
        <v>42</v>
      </c>
      <c r="T14" s="118" t="str">
        <f t="shared" si="0"/>
        <v>ANDYNI EKA NADHIRA</v>
      </c>
      <c r="U14" s="118">
        <v>2</v>
      </c>
      <c r="V14" s="118" t="s">
        <v>101</v>
      </c>
      <c r="W14" s="118">
        <f>40+W13</f>
        <v>41</v>
      </c>
      <c r="X14" s="118" t="s">
        <v>93</v>
      </c>
      <c r="Y14" s="118"/>
      <c r="Z14" s="118"/>
      <c r="AA14" s="118"/>
      <c r="AB14" s="119"/>
      <c r="AC14" s="150"/>
      <c r="AD14" s="151"/>
      <c r="AE14" s="151"/>
      <c r="AF14" s="151"/>
      <c r="AG14" s="151"/>
      <c r="AH14" s="152"/>
    </row>
    <row r="15" spans="1:34" ht="35.1" customHeight="1" thickTop="1" x14ac:dyDescent="0.25">
      <c r="A15" s="31">
        <v>2</v>
      </c>
      <c r="B15" s="32" t="s">
        <v>9</v>
      </c>
      <c r="C15" s="4">
        <v>75</v>
      </c>
      <c r="D15" s="88">
        <f>VLOOKUP($S$11,PPKN,6)</f>
        <v>0</v>
      </c>
      <c r="E15" s="89">
        <f>VLOOKUP($S$11,PPKN,7)</f>
        <v>0</v>
      </c>
      <c r="F15" s="89">
        <f>VLOOKUP($S$11,PPKN,8)</f>
        <v>0</v>
      </c>
      <c r="G15" s="89">
        <f>VLOOKUP($S$11,PPKN,9)</f>
        <v>0</v>
      </c>
      <c r="H15" s="90">
        <f>VLOOKUP($S$11,PPKN,10)</f>
        <v>0</v>
      </c>
      <c r="I15" s="91" t="str">
        <f>VLOOKUP($S$11,PPKN,11)</f>
        <v xml:space="preserve"> </v>
      </c>
      <c r="J15" s="92">
        <f>VLOOKUP($S$11,PPKN,12)</f>
        <v>0</v>
      </c>
      <c r="K15" s="89">
        <f>VLOOKUP($S$11,PPKN,13)</f>
        <v>0</v>
      </c>
      <c r="L15" s="89">
        <f>VLOOKUP($S$11,PPKN,14)</f>
        <v>0</v>
      </c>
      <c r="M15" s="90">
        <f>VLOOKUP($S$11,PPKN,15)</f>
        <v>0</v>
      </c>
      <c r="N15" s="91" t="str">
        <f>VLOOKUP($S$11,PPKN,16)</f>
        <v xml:space="preserve"> </v>
      </c>
      <c r="P15" s="63"/>
      <c r="R15" s="106"/>
      <c r="S15" s="107">
        <f t="shared" ref="S15:S52" si="1">1+S14</f>
        <v>43</v>
      </c>
      <c r="T15" s="106" t="str">
        <f t="shared" si="0"/>
        <v>AURA SYIFA HILMIAH</v>
      </c>
      <c r="U15" s="106">
        <v>3</v>
      </c>
      <c r="V15" s="106" t="s">
        <v>102</v>
      </c>
      <c r="W15" s="106">
        <f t="shared" ref="W15:W20" si="2">40+W14</f>
        <v>81</v>
      </c>
      <c r="X15" s="106" t="s">
        <v>94</v>
      </c>
      <c r="Y15" s="106"/>
      <c r="Z15" s="106"/>
      <c r="AA15" s="106"/>
      <c r="AB15" s="106"/>
    </row>
    <row r="16" spans="1:34" ht="35.1" customHeight="1" x14ac:dyDescent="0.25">
      <c r="A16" s="31">
        <v>3</v>
      </c>
      <c r="B16" s="32" t="s">
        <v>10</v>
      </c>
      <c r="C16" s="4">
        <v>75</v>
      </c>
      <c r="D16" s="88">
        <f>VLOOKUP($S$11,INDO,6)</f>
        <v>0</v>
      </c>
      <c r="E16" s="89">
        <f>VLOOKUP($S$11,INDO,7)</f>
        <v>0</v>
      </c>
      <c r="F16" s="89">
        <f>VLOOKUP($S$11,INDO,8)</f>
        <v>0</v>
      </c>
      <c r="G16" s="89">
        <f>VLOOKUP($S$11,INDO,9)</f>
        <v>0</v>
      </c>
      <c r="H16" s="90">
        <f>VLOOKUP($S$11,INDO,10)</f>
        <v>0</v>
      </c>
      <c r="I16" s="91" t="str">
        <f>VLOOKUP($S$11,INDO,11)</f>
        <v xml:space="preserve"> </v>
      </c>
      <c r="J16" s="92">
        <f>VLOOKUP($S$11,INDO,12)</f>
        <v>0</v>
      </c>
      <c r="K16" s="89">
        <f>VLOOKUP($S$11,INDO,13)</f>
        <v>0</v>
      </c>
      <c r="L16" s="89">
        <f>VLOOKUP($S$11,INDO,14)</f>
        <v>0</v>
      </c>
      <c r="M16" s="90">
        <f>VLOOKUP($S$11,INDO,15)</f>
        <v>0</v>
      </c>
      <c r="N16" s="91" t="str">
        <f>VLOOKUP($S$11,INDO,16)</f>
        <v xml:space="preserve"> </v>
      </c>
      <c r="P16" s="63"/>
      <c r="R16" s="106"/>
      <c r="S16" s="107">
        <f t="shared" si="1"/>
        <v>44</v>
      </c>
      <c r="T16" s="106" t="str">
        <f t="shared" si="0"/>
        <v>BIAZ RAMADHAN PUTRA AIMAR</v>
      </c>
      <c r="U16" s="106">
        <v>4</v>
      </c>
      <c r="V16" s="106" t="s">
        <v>103</v>
      </c>
      <c r="W16" s="106">
        <f t="shared" si="2"/>
        <v>121</v>
      </c>
      <c r="X16" s="106" t="s">
        <v>95</v>
      </c>
      <c r="Y16" s="106"/>
      <c r="Z16" s="106"/>
      <c r="AA16" s="106"/>
      <c r="AB16" s="106"/>
      <c r="AD16" s="170"/>
    </row>
    <row r="17" spans="1:28" ht="35.1" customHeight="1" x14ac:dyDescent="0.25">
      <c r="A17" s="31">
        <v>4</v>
      </c>
      <c r="B17" s="32" t="s">
        <v>11</v>
      </c>
      <c r="C17" s="4">
        <v>75</v>
      </c>
      <c r="D17" s="88">
        <f>VLOOKUP($S$11,MATE,6)</f>
        <v>0</v>
      </c>
      <c r="E17" s="89">
        <f>VLOOKUP($S$11,MATE,7)</f>
        <v>0</v>
      </c>
      <c r="F17" s="89">
        <f>VLOOKUP($S$11,MATE,8)</f>
        <v>0</v>
      </c>
      <c r="G17" s="89">
        <f>VLOOKUP($S$11,MATE,9)</f>
        <v>0</v>
      </c>
      <c r="H17" s="90">
        <f>VLOOKUP($S$11,MATE,10)</f>
        <v>0</v>
      </c>
      <c r="I17" s="91" t="str">
        <f>VLOOKUP($S$11,MATE,11)</f>
        <v xml:space="preserve"> </v>
      </c>
      <c r="J17" s="92">
        <f>VLOOKUP($S$11,MATE,12)</f>
        <v>0</v>
      </c>
      <c r="K17" s="89">
        <f>VLOOKUP($S$11,MATE,13)</f>
        <v>0</v>
      </c>
      <c r="L17" s="89">
        <f>VLOOKUP($S$11,MATE,14)</f>
        <v>0</v>
      </c>
      <c r="M17" s="90">
        <f>VLOOKUP($S$11,MATE,15)</f>
        <v>0</v>
      </c>
      <c r="N17" s="91" t="str">
        <f>VLOOKUP($S$11,MATE,16)</f>
        <v xml:space="preserve"> </v>
      </c>
      <c r="P17" s="63"/>
      <c r="R17" s="106"/>
      <c r="S17" s="107">
        <f t="shared" si="1"/>
        <v>45</v>
      </c>
      <c r="T17" s="106" t="str">
        <f t="shared" si="0"/>
        <v>DIVO RIFASSYA HIENZE</v>
      </c>
      <c r="U17" s="106">
        <v>5</v>
      </c>
      <c r="V17" s="106" t="s">
        <v>104</v>
      </c>
      <c r="W17" s="106">
        <f t="shared" si="2"/>
        <v>161</v>
      </c>
      <c r="X17" s="106" t="s">
        <v>96</v>
      </c>
      <c r="Y17" s="106"/>
      <c r="Z17" s="106"/>
      <c r="AA17" s="106"/>
      <c r="AB17" s="106"/>
    </row>
    <row r="18" spans="1:28" ht="35.1" customHeight="1" x14ac:dyDescent="0.25">
      <c r="A18" s="31">
        <v>5</v>
      </c>
      <c r="B18" s="32" t="s">
        <v>12</v>
      </c>
      <c r="C18" s="4">
        <v>75</v>
      </c>
      <c r="D18" s="88">
        <f>VLOOKUP($S$11,IPAL,6)</f>
        <v>25</v>
      </c>
      <c r="E18" s="89" t="str">
        <f>VLOOKUP($S$11,IPAL,7)</f>
        <v>x</v>
      </c>
      <c r="F18" s="89" t="str">
        <f>VLOOKUP($S$11,IPAL,8)</f>
        <v>x</v>
      </c>
      <c r="G18" s="89">
        <f>VLOOKUP($S$11,IPAL,9)</f>
        <v>24</v>
      </c>
      <c r="H18" s="90">
        <f>VLOOKUP($S$11,IPAL,10)</f>
        <v>14</v>
      </c>
      <c r="I18" s="91" t="str">
        <f>VLOOKUP($S$11,IPAL,11)</f>
        <v>D</v>
      </c>
      <c r="J18" s="92" t="str">
        <f>VLOOKUP($S$11,IPAL,12)</f>
        <v>x</v>
      </c>
      <c r="K18" s="89">
        <f>VLOOKUP($S$11,IPAL,13)</f>
        <v>0</v>
      </c>
      <c r="L18" s="89">
        <f>VLOOKUP($S$11,IPAL,14)</f>
        <v>0</v>
      </c>
      <c r="M18" s="90">
        <f>VLOOKUP($S$11,IPAL,15)</f>
        <v>0</v>
      </c>
      <c r="N18" s="91" t="str">
        <f>VLOOKUP($S$11,IPAL,16)</f>
        <v xml:space="preserve"> </v>
      </c>
      <c r="P18" s="63"/>
      <c r="R18" s="106"/>
      <c r="S18" s="107">
        <f t="shared" si="1"/>
        <v>46</v>
      </c>
      <c r="T18" s="106" t="str">
        <f t="shared" si="0"/>
        <v>ERDIAN RISKY MUNAJAT</v>
      </c>
      <c r="U18" s="106">
        <v>6</v>
      </c>
      <c r="V18" s="106" t="s">
        <v>105</v>
      </c>
      <c r="W18" s="106">
        <f t="shared" si="2"/>
        <v>201</v>
      </c>
      <c r="X18" s="106" t="s">
        <v>97</v>
      </c>
      <c r="Y18" s="106"/>
      <c r="Z18" s="106"/>
      <c r="AA18" s="106"/>
      <c r="AB18" s="106"/>
    </row>
    <row r="19" spans="1:28" ht="35.1" customHeight="1" x14ac:dyDescent="0.25">
      <c r="A19" s="31">
        <v>6</v>
      </c>
      <c r="B19" s="32" t="s">
        <v>13</v>
      </c>
      <c r="C19" s="4">
        <v>75</v>
      </c>
      <c r="D19" s="88">
        <f>VLOOKUP($S$11,IPSO,6)</f>
        <v>0</v>
      </c>
      <c r="E19" s="89">
        <f>VLOOKUP($S$11,IPSO,7)</f>
        <v>0</v>
      </c>
      <c r="F19" s="89">
        <f>VLOOKUP($S$11,IPSO,8)</f>
        <v>0</v>
      </c>
      <c r="G19" s="89">
        <f>VLOOKUP($S$11,IPSO,9)</f>
        <v>0</v>
      </c>
      <c r="H19" s="90">
        <f>VLOOKUP($S$11,IPSO,10)</f>
        <v>0</v>
      </c>
      <c r="I19" s="91" t="str">
        <f>VLOOKUP($S$11,IPSO,11)</f>
        <v xml:space="preserve"> </v>
      </c>
      <c r="J19" s="92">
        <f>VLOOKUP($S$11,IPSO,12)</f>
        <v>0</v>
      </c>
      <c r="K19" s="89">
        <f>VLOOKUP($S$11,IPSO,13)</f>
        <v>0</v>
      </c>
      <c r="L19" s="89">
        <f>VLOOKUP($S$11,IPSO,14)</f>
        <v>0</v>
      </c>
      <c r="M19" s="90">
        <f>VLOOKUP($S$11,IPSO,15)</f>
        <v>0</v>
      </c>
      <c r="N19" s="91" t="str">
        <f>VLOOKUP($S$11,IPSO,16)</f>
        <v xml:space="preserve"> </v>
      </c>
      <c r="P19" s="63"/>
      <c r="R19" s="106"/>
      <c r="S19" s="107">
        <f t="shared" si="1"/>
        <v>47</v>
      </c>
      <c r="T19" s="106" t="str">
        <f t="shared" si="0"/>
        <v>EVAN RAMADHANI</v>
      </c>
      <c r="U19" s="106">
        <v>7</v>
      </c>
      <c r="V19" s="106" t="s">
        <v>106</v>
      </c>
      <c r="W19" s="106">
        <f t="shared" si="2"/>
        <v>241</v>
      </c>
      <c r="X19" s="106" t="s">
        <v>98</v>
      </c>
      <c r="Y19" s="106"/>
      <c r="Z19" s="106"/>
      <c r="AA19" s="106"/>
      <c r="AB19" s="106"/>
    </row>
    <row r="20" spans="1:28" ht="35.1" customHeight="1" x14ac:dyDescent="0.25">
      <c r="A20" s="31">
        <v>7</v>
      </c>
      <c r="B20" s="32" t="s">
        <v>14</v>
      </c>
      <c r="C20" s="4">
        <v>75</v>
      </c>
      <c r="D20" s="88">
        <f>VLOOKUP($S$11,INGG,6)</f>
        <v>0</v>
      </c>
      <c r="E20" s="89">
        <f>VLOOKUP($S$11,INGG,7)</f>
        <v>0</v>
      </c>
      <c r="F20" s="89">
        <f>VLOOKUP($S$11,INGG,8)</f>
        <v>0</v>
      </c>
      <c r="G20" s="89">
        <f>VLOOKUP($S$11,INGG,9)</f>
        <v>0</v>
      </c>
      <c r="H20" s="90">
        <f>VLOOKUP($S$11,INGG,10)</f>
        <v>0</v>
      </c>
      <c r="I20" s="91" t="str">
        <f>VLOOKUP($S$11,INGG,11)</f>
        <v xml:space="preserve"> </v>
      </c>
      <c r="J20" s="92">
        <f>VLOOKUP($S$11,INGG,12)</f>
        <v>0</v>
      </c>
      <c r="K20" s="89">
        <f>VLOOKUP($S$11,INGG,13)</f>
        <v>0</v>
      </c>
      <c r="L20" s="89">
        <f>VLOOKUP($S$11,INGG,14)</f>
        <v>0</v>
      </c>
      <c r="M20" s="90">
        <f>VLOOKUP($S$11,INGG,15)</f>
        <v>0</v>
      </c>
      <c r="N20" s="91" t="str">
        <f>VLOOKUP($S$11,INGG,16)</f>
        <v xml:space="preserve"> </v>
      </c>
      <c r="P20" s="63"/>
      <c r="R20" s="106"/>
      <c r="S20" s="107">
        <f t="shared" si="1"/>
        <v>48</v>
      </c>
      <c r="T20" s="106" t="str">
        <f t="shared" si="0"/>
        <v>FARABY AZZAM MUTTAQIN</v>
      </c>
      <c r="U20" s="106">
        <v>8</v>
      </c>
      <c r="V20" s="106" t="s">
        <v>107</v>
      </c>
      <c r="W20" s="106">
        <f t="shared" si="2"/>
        <v>281</v>
      </c>
      <c r="X20" s="106" t="s">
        <v>99</v>
      </c>
      <c r="Y20" s="106"/>
      <c r="Z20" s="106"/>
      <c r="AA20" s="106"/>
      <c r="AB20" s="106"/>
    </row>
    <row r="21" spans="1:28" ht="21" customHeight="1" x14ac:dyDescent="0.25">
      <c r="A21" s="17"/>
      <c r="B21" s="18" t="s">
        <v>18</v>
      </c>
      <c r="C21" s="19"/>
      <c r="D21" s="93"/>
      <c r="E21" s="94"/>
      <c r="F21" s="94"/>
      <c r="G21" s="94"/>
      <c r="H21" s="95"/>
      <c r="I21" s="96"/>
      <c r="J21" s="93"/>
      <c r="K21" s="94"/>
      <c r="L21" s="94"/>
      <c r="M21" s="95"/>
      <c r="N21" s="96"/>
      <c r="P21" s="63"/>
      <c r="R21" s="106"/>
      <c r="S21" s="107">
        <f t="shared" si="1"/>
        <v>49</v>
      </c>
      <c r="T21" s="106" t="str">
        <f t="shared" si="0"/>
        <v>FARADISIL NADHIRA</v>
      </c>
      <c r="U21" s="106"/>
      <c r="V21" s="106"/>
      <c r="W21" s="106"/>
      <c r="X21" s="106"/>
      <c r="Y21" s="106"/>
      <c r="Z21" s="106"/>
      <c r="AA21" s="106"/>
      <c r="AB21" s="106"/>
    </row>
    <row r="22" spans="1:28" ht="35.1" customHeight="1" x14ac:dyDescent="0.25">
      <c r="A22" s="29">
        <v>1</v>
      </c>
      <c r="B22" s="30" t="s">
        <v>19</v>
      </c>
      <c r="C22" s="12">
        <v>75</v>
      </c>
      <c r="D22" s="85">
        <f>VLOOKUP($S$11,SENI,6)</f>
        <v>0</v>
      </c>
      <c r="E22" s="86">
        <f>VLOOKUP($S$11,SENI,7)</f>
        <v>0</v>
      </c>
      <c r="F22" s="86">
        <f>VLOOKUP($S$11,SENI,8)</f>
        <v>0</v>
      </c>
      <c r="G22" s="86">
        <f>VLOOKUP($S$11,SENI,9)</f>
        <v>0</v>
      </c>
      <c r="H22" s="69">
        <f>VLOOKUP($S$11,SENI,10)</f>
        <v>0</v>
      </c>
      <c r="I22" s="70" t="str">
        <f>VLOOKUP($S$11,SENI,11)</f>
        <v xml:space="preserve"> </v>
      </c>
      <c r="J22" s="87">
        <f>VLOOKUP($S$11,SENI,12)</f>
        <v>0</v>
      </c>
      <c r="K22" s="86">
        <f>VLOOKUP($S$11,SENI,13)</f>
        <v>0</v>
      </c>
      <c r="L22" s="86">
        <f>VLOOKUP($S$11,SENI,14)</f>
        <v>0</v>
      </c>
      <c r="M22" s="69">
        <f>VLOOKUP($S$11,SENI,15)</f>
        <v>0</v>
      </c>
      <c r="N22" s="70" t="str">
        <f>VLOOKUP($S$11,SENI,16)</f>
        <v xml:space="preserve"> </v>
      </c>
      <c r="P22" s="63"/>
      <c r="R22" s="106"/>
      <c r="S22" s="107">
        <f t="shared" si="1"/>
        <v>50</v>
      </c>
      <c r="T22" s="106" t="str">
        <f t="shared" si="0"/>
        <v>FARI RAMANDA</v>
      </c>
      <c r="U22" s="106"/>
      <c r="V22" s="106"/>
      <c r="W22" s="106"/>
      <c r="X22" s="106"/>
      <c r="Y22" s="106"/>
      <c r="Z22" s="106"/>
      <c r="AA22" s="106"/>
      <c r="AB22" s="106"/>
    </row>
    <row r="23" spans="1:28" ht="35.1" customHeight="1" x14ac:dyDescent="0.25">
      <c r="A23" s="31">
        <v>2</v>
      </c>
      <c r="B23" s="32" t="s">
        <v>20</v>
      </c>
      <c r="C23" s="4">
        <v>75</v>
      </c>
      <c r="D23" s="88">
        <f>VLOOKUP($S$11,PENJAS,6)</f>
        <v>0</v>
      </c>
      <c r="E23" s="89">
        <f>VLOOKUP($S$11,PENJAS,7)</f>
        <v>0</v>
      </c>
      <c r="F23" s="89">
        <f>VLOOKUP($S$11,PENJAS,8)</f>
        <v>0</v>
      </c>
      <c r="G23" s="89">
        <f>VLOOKUP($S$11,PENJAS,9)</f>
        <v>0</v>
      </c>
      <c r="H23" s="90">
        <f>VLOOKUP($S$11,PENJAS,10)</f>
        <v>0</v>
      </c>
      <c r="I23" s="91" t="str">
        <f>VLOOKUP($S$11,PENJAS,11)</f>
        <v xml:space="preserve"> </v>
      </c>
      <c r="J23" s="92">
        <f>VLOOKUP($S$11,PENJAS,12)</f>
        <v>0</v>
      </c>
      <c r="K23" s="89">
        <f>VLOOKUP($S$11,PENJAS,13)</f>
        <v>0</v>
      </c>
      <c r="L23" s="89">
        <f>VLOOKUP($S$11,PENJAS,14)</f>
        <v>0</v>
      </c>
      <c r="M23" s="90">
        <f>VLOOKUP($S$11,PENJAS,15)</f>
        <v>0</v>
      </c>
      <c r="N23" s="91" t="str">
        <f>VLOOKUP($S$11,PENJAS,16)</f>
        <v xml:space="preserve"> </v>
      </c>
      <c r="P23" s="63"/>
      <c r="R23" s="106"/>
      <c r="S23" s="107">
        <f t="shared" si="1"/>
        <v>51</v>
      </c>
      <c r="T23" s="106" t="str">
        <f t="shared" si="0"/>
        <v>FARRAH AISYAH MAULIDA</v>
      </c>
      <c r="U23" s="106"/>
      <c r="V23" s="106"/>
      <c r="W23" s="106"/>
      <c r="X23" s="106"/>
      <c r="Y23" s="106"/>
      <c r="Z23" s="106"/>
      <c r="AA23" s="106"/>
      <c r="AB23" s="106"/>
    </row>
    <row r="24" spans="1:28" ht="35.1" customHeight="1" thickBot="1" x14ac:dyDescent="0.3">
      <c r="A24" s="33">
        <v>3</v>
      </c>
      <c r="B24" s="34" t="s">
        <v>21</v>
      </c>
      <c r="C24" s="10">
        <v>75</v>
      </c>
      <c r="D24" s="97">
        <f>VLOOKUP($S$11,PRAKARYA,6)</f>
        <v>0</v>
      </c>
      <c r="E24" s="98">
        <f>VLOOKUP($S$11,PRAKARYA,7)</f>
        <v>0</v>
      </c>
      <c r="F24" s="98">
        <f>VLOOKUP($S$11,PRAKARYA,8)</f>
        <v>0</v>
      </c>
      <c r="G24" s="98">
        <f>VLOOKUP($S$11,PRAKARYA,9)</f>
        <v>0</v>
      </c>
      <c r="H24" s="99">
        <f>VLOOKUP($S$11,PRAKARYA,10)</f>
        <v>0</v>
      </c>
      <c r="I24" s="100" t="str">
        <f>VLOOKUP($S$11,PRAKARYA,11)</f>
        <v xml:space="preserve"> </v>
      </c>
      <c r="J24" s="101">
        <f>VLOOKUP($S$11,PRAKARYA,12)</f>
        <v>0</v>
      </c>
      <c r="K24" s="98">
        <f>VLOOKUP($S$11,PRAKARYA,13)</f>
        <v>0</v>
      </c>
      <c r="L24" s="98">
        <f>VLOOKUP($S$11,PRAKARYA,14)</f>
        <v>0</v>
      </c>
      <c r="M24" s="99">
        <f>VLOOKUP($S$11,PRAKARYA,15)</f>
        <v>0</v>
      </c>
      <c r="N24" s="100" t="str">
        <f>VLOOKUP($S$11,PRAKARYA,16)</f>
        <v xml:space="preserve"> </v>
      </c>
      <c r="P24" s="63"/>
      <c r="R24" s="106"/>
      <c r="S24" s="107">
        <f t="shared" si="1"/>
        <v>52</v>
      </c>
      <c r="T24" s="106" t="str">
        <f t="shared" si="0"/>
        <v>JESSICA MUTIARA ROMAULI PARDEDE</v>
      </c>
      <c r="U24" s="106"/>
      <c r="V24" s="106"/>
      <c r="W24" s="106"/>
      <c r="X24" s="106"/>
      <c r="Y24" s="106"/>
      <c r="Z24" s="106"/>
      <c r="AA24" s="106"/>
      <c r="AB24" s="106"/>
    </row>
    <row r="25" spans="1:28" ht="35.1" customHeight="1" thickBot="1" x14ac:dyDescent="0.3">
      <c r="A25" s="22"/>
      <c r="B25" s="21" t="s">
        <v>85</v>
      </c>
      <c r="C25" s="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P25" s="63"/>
      <c r="R25" s="106"/>
      <c r="S25" s="107">
        <f t="shared" si="1"/>
        <v>53</v>
      </c>
      <c r="T25" s="106" t="str">
        <f t="shared" si="0"/>
        <v>JONATHAN SURYA PANGESTU</v>
      </c>
      <c r="U25" s="106"/>
      <c r="V25" s="106"/>
      <c r="W25" s="106"/>
      <c r="X25" s="106"/>
      <c r="Y25" s="106"/>
      <c r="Z25" s="106"/>
      <c r="AA25" s="106"/>
      <c r="AB25" s="106"/>
    </row>
    <row r="26" spans="1:28" ht="24.95" customHeight="1" x14ac:dyDescent="0.25">
      <c r="A26" s="120">
        <v>1</v>
      </c>
      <c r="B26" s="199" t="s">
        <v>22</v>
      </c>
      <c r="C26" s="200"/>
      <c r="D26" s="103" t="str">
        <f>VLOOKUP($S$11,AGAMA,17)</f>
        <v>B</v>
      </c>
      <c r="E26" s="203" t="str">
        <f>IF(D26=0,"",IF(D26="A"," Sangat baik",IF(D26="B"," Baik",IF(D26="C"," Cukup"," Kurang"))))</f>
        <v xml:space="preserve"> Baik</v>
      </c>
      <c r="F26" s="203"/>
      <c r="G26" s="203"/>
      <c r="H26" s="203"/>
      <c r="I26" s="203"/>
      <c r="J26" s="203"/>
      <c r="K26" s="203"/>
      <c r="L26" s="203"/>
      <c r="M26" s="203"/>
      <c r="N26" s="204"/>
      <c r="P26" s="63"/>
      <c r="R26" s="106"/>
      <c r="S26" s="107">
        <f t="shared" si="1"/>
        <v>54</v>
      </c>
      <c r="T26" s="106" t="str">
        <f t="shared" si="0"/>
        <v>KAYLA ALYSSA MARTIN</v>
      </c>
      <c r="U26" s="106"/>
      <c r="V26" s="106"/>
      <c r="W26" s="106"/>
      <c r="X26" s="106"/>
      <c r="Y26" s="106"/>
      <c r="Z26" s="106"/>
      <c r="AA26" s="106"/>
      <c r="AB26" s="106"/>
    </row>
    <row r="27" spans="1:28" ht="24.95" customHeight="1" thickBot="1" x14ac:dyDescent="0.3">
      <c r="A27" s="121">
        <v>2</v>
      </c>
      <c r="B27" s="201" t="s">
        <v>23</v>
      </c>
      <c r="C27" s="202"/>
      <c r="D27" s="104" t="str">
        <f>VLOOKUP($S$11,PPKN,17)</f>
        <v>B</v>
      </c>
      <c r="E27" s="205" t="str">
        <f>IF(D27=0,"",IF(D27="A"," Sangat baik",IF(D27="B"," Baik",IF(D27="C"," Cukup"," Kurang"))))</f>
        <v xml:space="preserve"> Baik</v>
      </c>
      <c r="F27" s="205"/>
      <c r="G27" s="205"/>
      <c r="H27" s="205"/>
      <c r="I27" s="205"/>
      <c r="J27" s="205"/>
      <c r="K27" s="205"/>
      <c r="L27" s="205"/>
      <c r="M27" s="205"/>
      <c r="N27" s="206"/>
      <c r="P27" s="63"/>
      <c r="R27" s="106"/>
      <c r="S27" s="107">
        <f t="shared" si="1"/>
        <v>55</v>
      </c>
      <c r="T27" s="106" t="str">
        <f t="shared" si="0"/>
        <v>KHALYSA SHAYRA</v>
      </c>
      <c r="U27" s="106"/>
      <c r="V27" s="106"/>
      <c r="W27" s="106"/>
      <c r="X27" s="106"/>
      <c r="Y27" s="106"/>
      <c r="Z27" s="106"/>
      <c r="AA27" s="106"/>
      <c r="AB27" s="106"/>
    </row>
    <row r="28" spans="1:28" ht="35.1" customHeight="1" thickBot="1" x14ac:dyDescent="0.3">
      <c r="A28" s="22"/>
      <c r="B28" s="21" t="s">
        <v>24</v>
      </c>
      <c r="C28" s="22"/>
      <c r="D28" s="1"/>
      <c r="E28" s="22"/>
      <c r="F28" s="22"/>
      <c r="G28" s="22"/>
      <c r="H28" s="22"/>
      <c r="I28" s="65"/>
      <c r="J28" s="22"/>
      <c r="K28" s="22"/>
      <c r="L28" s="22"/>
      <c r="M28" s="22"/>
      <c r="N28" s="22"/>
      <c r="P28" s="63"/>
      <c r="R28" s="106"/>
      <c r="S28" s="107">
        <f t="shared" si="1"/>
        <v>56</v>
      </c>
      <c r="T28" s="106" t="str">
        <f t="shared" si="0"/>
        <v>KYLLA SALY JOVANKA</v>
      </c>
      <c r="U28" s="106"/>
      <c r="V28" s="106"/>
      <c r="W28" s="106"/>
      <c r="X28" s="106"/>
      <c r="Y28" s="106"/>
      <c r="Z28" s="106"/>
      <c r="AA28" s="106"/>
      <c r="AB28" s="106"/>
    </row>
    <row r="29" spans="1:28" ht="24.95" customHeight="1" x14ac:dyDescent="0.25">
      <c r="A29" s="35">
        <v>1</v>
      </c>
      <c r="B29" s="36" t="s">
        <v>26</v>
      </c>
      <c r="C29" s="20"/>
      <c r="D29" s="23" t="str">
        <f>VLOOKUP($S$11,absen,6)</f>
        <v>-</v>
      </c>
      <c r="E29" s="24" t="s">
        <v>39</v>
      </c>
      <c r="F29" s="24"/>
      <c r="G29" s="25"/>
      <c r="H29" s="22"/>
      <c r="I29" s="22"/>
      <c r="J29" s="22"/>
      <c r="K29" s="22"/>
      <c r="L29" s="22"/>
      <c r="M29" s="22"/>
      <c r="N29" s="22"/>
      <c r="P29" s="63"/>
      <c r="R29" s="106"/>
      <c r="S29" s="107">
        <f t="shared" si="1"/>
        <v>57</v>
      </c>
      <c r="T29" s="106" t="str">
        <f t="shared" si="0"/>
        <v>MALIKA ALYA FAYSHA</v>
      </c>
      <c r="U29" s="106"/>
      <c r="V29" s="106"/>
      <c r="W29" s="106"/>
      <c r="X29" s="106"/>
      <c r="Y29" s="106"/>
      <c r="Z29" s="106"/>
      <c r="AA29" s="106"/>
      <c r="AB29" s="106"/>
    </row>
    <row r="30" spans="1:28" ht="24.95" customHeight="1" x14ac:dyDescent="0.25">
      <c r="A30" s="31">
        <v>2</v>
      </c>
      <c r="B30" s="38" t="s">
        <v>27</v>
      </c>
      <c r="C30" s="6"/>
      <c r="D30" s="4" t="str">
        <f>VLOOKUP($S$11,absen,7)</f>
        <v>-</v>
      </c>
      <c r="E30" s="5" t="s">
        <v>39</v>
      </c>
      <c r="F30" s="5"/>
      <c r="G30" s="28"/>
      <c r="H30" s="22"/>
      <c r="I30" s="22"/>
      <c r="J30" s="22"/>
      <c r="K30" s="22"/>
      <c r="L30" s="22"/>
      <c r="M30" s="22"/>
      <c r="N30" s="22"/>
      <c r="P30" s="63"/>
      <c r="R30" s="106"/>
      <c r="S30" s="107">
        <f t="shared" si="1"/>
        <v>58</v>
      </c>
      <c r="T30" s="106" t="str">
        <f t="shared" si="0"/>
        <v>MOHAMMAD EVAN RIVALDI</v>
      </c>
      <c r="U30" s="106"/>
      <c r="V30" s="106"/>
      <c r="W30" s="106"/>
      <c r="X30" s="106"/>
      <c r="Y30" s="106"/>
      <c r="Z30" s="106"/>
      <c r="AA30" s="106"/>
      <c r="AB30" s="106"/>
    </row>
    <row r="31" spans="1:28" ht="24.95" customHeight="1" thickBot="1" x14ac:dyDescent="0.3">
      <c r="A31" s="33">
        <v>3</v>
      </c>
      <c r="B31" s="37" t="s">
        <v>28</v>
      </c>
      <c r="C31" s="11"/>
      <c r="D31" s="10" t="str">
        <f>VLOOKUP($S$11,absen,8)</f>
        <v>-</v>
      </c>
      <c r="E31" s="26" t="s">
        <v>39</v>
      </c>
      <c r="F31" s="26"/>
      <c r="G31" s="27"/>
      <c r="H31" s="22"/>
      <c r="I31" s="1"/>
      <c r="J31" s="1"/>
      <c r="K31" s="1"/>
      <c r="L31" s="1"/>
      <c r="M31" s="1"/>
      <c r="N31" s="1"/>
      <c r="P31" s="63"/>
      <c r="R31" s="106"/>
      <c r="S31" s="107">
        <f t="shared" si="1"/>
        <v>59</v>
      </c>
      <c r="T31" s="106" t="str">
        <f t="shared" si="0"/>
        <v>MUHAMMAD ANDHIKA PRATAMA</v>
      </c>
      <c r="U31" s="106"/>
      <c r="V31" s="106"/>
      <c r="W31" s="106"/>
      <c r="X31" s="106"/>
      <c r="Y31" s="106"/>
      <c r="Z31" s="106"/>
      <c r="AA31" s="106"/>
      <c r="AB31" s="106"/>
    </row>
    <row r="32" spans="1:28" ht="25.5" customHeight="1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63"/>
      <c r="R32" s="106"/>
      <c r="S32" s="107">
        <f t="shared" si="1"/>
        <v>60</v>
      </c>
      <c r="T32" s="106" t="str">
        <f t="shared" si="0"/>
        <v>MUHAMMAD HARBIYANSYAH</v>
      </c>
      <c r="U32" s="106"/>
      <c r="V32" s="106"/>
      <c r="W32" s="106"/>
      <c r="X32" s="106"/>
      <c r="Y32" s="106"/>
      <c r="Z32" s="106"/>
      <c r="AA32" s="106"/>
      <c r="AB32" s="106"/>
    </row>
    <row r="33" spans="1:28" ht="17.100000000000001" customHeight="1" x14ac:dyDescent="0.25">
      <c r="A33" s="1"/>
      <c r="B33" s="2"/>
      <c r="C33" s="1"/>
      <c r="D33" s="1"/>
      <c r="E33" s="1"/>
      <c r="F33" s="1"/>
      <c r="G33" s="1"/>
      <c r="H33" s="1"/>
      <c r="I33" s="207" t="s">
        <v>121</v>
      </c>
      <c r="J33" s="207"/>
      <c r="K33" s="207"/>
      <c r="L33" s="207"/>
      <c r="M33" s="1"/>
      <c r="N33" s="1"/>
      <c r="P33" s="63"/>
      <c r="R33" s="106"/>
      <c r="S33" s="107">
        <f t="shared" si="1"/>
        <v>61</v>
      </c>
      <c r="T33" s="106" t="str">
        <f t="shared" si="0"/>
        <v>MUHAMMAD RASHYA ALI</v>
      </c>
      <c r="U33" s="106"/>
      <c r="V33" s="106"/>
      <c r="W33" s="106"/>
      <c r="X33" s="106"/>
      <c r="Y33" s="106"/>
      <c r="Z33" s="106"/>
      <c r="AA33" s="106"/>
      <c r="AB33" s="106"/>
    </row>
    <row r="34" spans="1:28" ht="17.100000000000001" customHeight="1" x14ac:dyDescent="0.25">
      <c r="A34" s="1"/>
      <c r="B34" s="2" t="s">
        <v>30</v>
      </c>
      <c r="C34" s="1"/>
      <c r="D34" s="1"/>
      <c r="E34" s="1"/>
      <c r="F34" s="1"/>
      <c r="G34" s="1"/>
      <c r="H34" s="1"/>
      <c r="I34" s="138" t="s">
        <v>29</v>
      </c>
      <c r="J34" s="1"/>
      <c r="K34" s="1"/>
      <c r="L34" s="1"/>
      <c r="M34" s="1"/>
      <c r="N34" s="1"/>
      <c r="P34" s="63"/>
      <c r="R34" s="106"/>
      <c r="S34" s="107">
        <f t="shared" si="1"/>
        <v>62</v>
      </c>
      <c r="T34" s="106" t="str">
        <f t="shared" si="0"/>
        <v>MUHAMMAD RIZKY PRATAMA</v>
      </c>
      <c r="U34" s="106"/>
      <c r="V34" s="106"/>
      <c r="W34" s="106"/>
      <c r="X34" s="106"/>
      <c r="Y34" s="106"/>
      <c r="Z34" s="106"/>
      <c r="AA34" s="106"/>
      <c r="AB34" s="106"/>
    </row>
    <row r="35" spans="1:28" ht="17.100000000000001" customHeight="1" x14ac:dyDescent="0.25">
      <c r="B35" s="3"/>
      <c r="P35" s="63"/>
      <c r="R35" s="106"/>
      <c r="S35" s="107">
        <f t="shared" si="1"/>
        <v>63</v>
      </c>
      <c r="T35" s="106" t="str">
        <f t="shared" si="0"/>
        <v>MUKHAMAD THAWAF AL MABRUR</v>
      </c>
      <c r="U35" s="106"/>
      <c r="V35" s="106"/>
      <c r="W35" s="106"/>
      <c r="X35" s="106"/>
      <c r="Y35" s="106"/>
      <c r="Z35" s="106"/>
      <c r="AA35" s="106"/>
      <c r="AB35" s="106"/>
    </row>
    <row r="36" spans="1:28" ht="17.100000000000001" customHeight="1" x14ac:dyDescent="0.25">
      <c r="P36" s="63"/>
      <c r="R36" s="106"/>
      <c r="S36" s="107">
        <f t="shared" si="1"/>
        <v>64</v>
      </c>
      <c r="T36" s="106" t="str">
        <f t="shared" si="0"/>
        <v>NADINE KARUNIA AZAHRA</v>
      </c>
      <c r="U36" s="106"/>
      <c r="V36" s="106"/>
      <c r="W36" s="106"/>
      <c r="X36" s="106"/>
      <c r="Y36" s="106"/>
      <c r="Z36" s="106"/>
      <c r="AA36" s="106"/>
      <c r="AB36" s="106"/>
    </row>
    <row r="37" spans="1:28" ht="17.100000000000001" customHeight="1" x14ac:dyDescent="0.25">
      <c r="P37" s="63"/>
      <c r="R37" s="106"/>
      <c r="S37" s="107">
        <f t="shared" si="1"/>
        <v>65</v>
      </c>
      <c r="T37" s="106" t="str">
        <f t="shared" si="0"/>
        <v>NASYWA RAISSA</v>
      </c>
      <c r="U37" s="106"/>
      <c r="V37" s="106"/>
      <c r="W37" s="106"/>
      <c r="X37" s="106"/>
      <c r="Y37" s="106"/>
      <c r="Z37" s="106"/>
      <c r="AA37" s="106"/>
      <c r="AB37" s="106"/>
    </row>
    <row r="38" spans="1:28" x14ac:dyDescent="0.25">
      <c r="B38" s="8"/>
      <c r="C38" s="8"/>
      <c r="I38" t="str">
        <f>VLOOKUP(S4,wali,3)</f>
        <v>ACHMAD MUFTI, S.Kom.</v>
      </c>
      <c r="P38" s="63"/>
      <c r="R38" s="106"/>
      <c r="S38" s="107">
        <f t="shared" si="1"/>
        <v>66</v>
      </c>
      <c r="T38" s="106" t="str">
        <f t="shared" si="0"/>
        <v>NAURA AULIA SABRINA</v>
      </c>
      <c r="U38" s="106"/>
      <c r="V38" s="106"/>
      <c r="W38" s="106"/>
      <c r="X38" s="106"/>
      <c r="Y38" s="106"/>
      <c r="Z38" s="106"/>
      <c r="AA38" s="106"/>
      <c r="AB38" s="106"/>
    </row>
    <row r="39" spans="1:28" x14ac:dyDescent="0.25">
      <c r="I39" t="str">
        <f>"NIP. "&amp;VLOOKUP(S4,wali,4)</f>
        <v>NIP. --</v>
      </c>
      <c r="P39" s="63"/>
      <c r="R39" s="106"/>
      <c r="S39" s="107">
        <f t="shared" si="1"/>
        <v>67</v>
      </c>
      <c r="T39" s="106" t="str">
        <f t="shared" si="0"/>
        <v>NUR ANNISA</v>
      </c>
      <c r="U39" s="106"/>
      <c r="V39" s="106"/>
      <c r="W39" s="106"/>
      <c r="X39" s="106"/>
      <c r="Y39" s="106"/>
      <c r="Z39" s="106"/>
      <c r="AA39" s="106"/>
      <c r="AB39" s="106"/>
    </row>
    <row r="40" spans="1:28" ht="42" customHeight="1" thickBot="1" x14ac:dyDescent="0.3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S40" s="52">
        <f t="shared" si="1"/>
        <v>68</v>
      </c>
      <c r="T40" t="str">
        <f t="shared" si="0"/>
        <v>PUTRI IZZA FAKHIRA</v>
      </c>
    </row>
    <row r="41" spans="1:28" ht="21" customHeight="1" x14ac:dyDescent="0.25">
      <c r="I41" s="198" t="s">
        <v>84</v>
      </c>
      <c r="J41" s="198"/>
      <c r="K41" s="198"/>
      <c r="L41" s="198"/>
      <c r="M41" s="198"/>
      <c r="N41" s="198"/>
      <c r="S41" s="52">
        <f t="shared" si="1"/>
        <v>69</v>
      </c>
      <c r="T41" t="str">
        <f t="shared" si="0"/>
        <v>RAFAEL FAROLD HEBERT SILALAHI</v>
      </c>
    </row>
    <row r="42" spans="1:28" x14ac:dyDescent="0.25">
      <c r="S42" s="52">
        <f t="shared" si="1"/>
        <v>70</v>
      </c>
      <c r="T42" t="str">
        <f t="shared" si="0"/>
        <v>RAIHAN ILHAMSYAH</v>
      </c>
    </row>
    <row r="43" spans="1:28" x14ac:dyDescent="0.25">
      <c r="S43" s="52">
        <f t="shared" si="1"/>
        <v>71</v>
      </c>
      <c r="T43" t="str">
        <f t="shared" si="0"/>
        <v>RANGGA EKA PURNAMA</v>
      </c>
    </row>
    <row r="44" spans="1:28" x14ac:dyDescent="0.25">
      <c r="L44" s="64"/>
      <c r="S44" s="52">
        <f t="shared" si="1"/>
        <v>72</v>
      </c>
      <c r="T44" t="str">
        <f t="shared" si="0"/>
        <v>RATNA JUWITA</v>
      </c>
    </row>
    <row r="45" spans="1:28" x14ac:dyDescent="0.25">
      <c r="S45" s="52">
        <f t="shared" si="1"/>
        <v>73</v>
      </c>
      <c r="T45" t="str">
        <f t="shared" si="0"/>
        <v>RYAN ACHMAD FACHRI</v>
      </c>
    </row>
    <row r="46" spans="1:28" x14ac:dyDescent="0.25">
      <c r="S46" s="52">
        <f t="shared" si="1"/>
        <v>74</v>
      </c>
      <c r="T46" t="str">
        <f t="shared" si="0"/>
        <v>SHABRINA KENZA SYAKIRA</v>
      </c>
    </row>
    <row r="47" spans="1:28" x14ac:dyDescent="0.25">
      <c r="S47" s="52">
        <f t="shared" si="1"/>
        <v>75</v>
      </c>
      <c r="T47" t="str">
        <f t="shared" si="0"/>
        <v>SHOFIA AULIA PUTRI</v>
      </c>
    </row>
    <row r="48" spans="1:28" x14ac:dyDescent="0.25">
      <c r="S48" s="52">
        <f t="shared" si="1"/>
        <v>76</v>
      </c>
      <c r="T48" t="str">
        <f t="shared" si="0"/>
        <v>SITI NOOR AZIZAH DESTIANI</v>
      </c>
    </row>
    <row r="49" spans="19:20" x14ac:dyDescent="0.25">
      <c r="S49" s="52">
        <f t="shared" si="1"/>
        <v>77</v>
      </c>
      <c r="T49" t="str">
        <f t="shared" si="0"/>
        <v>SWEETLANA ANISA</v>
      </c>
    </row>
    <row r="50" spans="19:20" x14ac:dyDescent="0.25">
      <c r="S50" s="52">
        <f t="shared" si="1"/>
        <v>78</v>
      </c>
      <c r="T50" t="str">
        <f t="shared" si="0"/>
        <v>SYAKILA DAFFA FIANTIKA</v>
      </c>
    </row>
    <row r="51" spans="19:20" x14ac:dyDescent="0.25">
      <c r="S51" s="52">
        <f t="shared" si="1"/>
        <v>79</v>
      </c>
      <c r="T51" t="str">
        <f t="shared" si="0"/>
        <v>SYAWAL AL RASYID</v>
      </c>
    </row>
    <row r="52" spans="19:20" x14ac:dyDescent="0.25">
      <c r="S52" s="52">
        <f t="shared" si="1"/>
        <v>80</v>
      </c>
      <c r="T52">
        <f t="shared" si="0"/>
        <v>0</v>
      </c>
    </row>
  </sheetData>
  <sheetProtection algorithmName="SHA-512" hashValue="9k/x9HlGKMOVSOo2nUOhEWPc9+QZ7R8vvpeot/OsOAlBOGW9WBL1R4nOotEWTRCMNaaYKcT2+l9h2IV2Bok6rg==" saltValue="hMXA/CnSdOQKS+oG1yBpDw==" spinCount="100000" sheet="1" objects="1" scenarios="1"/>
  <mergeCells count="20">
    <mergeCell ref="I41:N41"/>
    <mergeCell ref="B26:C26"/>
    <mergeCell ref="B27:C27"/>
    <mergeCell ref="E26:N26"/>
    <mergeCell ref="E27:N27"/>
    <mergeCell ref="I33:L33"/>
    <mergeCell ref="D9:I9"/>
    <mergeCell ref="A9:A11"/>
    <mergeCell ref="B9:B11"/>
    <mergeCell ref="C9:C11"/>
    <mergeCell ref="J9:N9"/>
    <mergeCell ref="D10:F10"/>
    <mergeCell ref="G10:G11"/>
    <mergeCell ref="H10:H11"/>
    <mergeCell ref="I10:I11"/>
    <mergeCell ref="J10:J11"/>
    <mergeCell ref="K10:K11"/>
    <mergeCell ref="L10:L11"/>
    <mergeCell ref="M10:M11"/>
    <mergeCell ref="N10:N11"/>
  </mergeCells>
  <printOptions horizontalCentered="1"/>
  <pageMargins left="0" right="0" top="0.5" bottom="0.5" header="0.3" footer="0.3"/>
  <pageSetup paperSize="9" scale="82" orientation="portrait" horizontalDpi="300" verticalDpi="300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15</xdr:col>
                    <xdr:colOff>123825</xdr:colOff>
                    <xdr:row>6</xdr:row>
                    <xdr:rowOff>19050</xdr:rowOff>
                  </from>
                  <to>
                    <xdr:col>15</xdr:col>
                    <xdr:colOff>1285875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autoLine="0" autoPict="0">
                <anchor moveWithCells="1">
                  <from>
                    <xdr:col>15</xdr:col>
                    <xdr:colOff>123825</xdr:colOff>
                    <xdr:row>7</xdr:row>
                    <xdr:rowOff>142875</xdr:rowOff>
                  </from>
                  <to>
                    <xdr:col>15</xdr:col>
                    <xdr:colOff>1285875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78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122">
        <v>2</v>
      </c>
      <c r="I6" s="122">
        <v>3</v>
      </c>
      <c r="J6" s="221"/>
      <c r="K6" s="221"/>
      <c r="L6" s="223"/>
      <c r="M6" s="225"/>
      <c r="N6" s="221"/>
      <c r="O6" s="221"/>
      <c r="P6" s="221"/>
      <c r="Q6" s="209"/>
      <c r="R6" s="253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81"/>
      <c r="H7" s="82"/>
      <c r="I7" s="82"/>
      <c r="J7" s="82"/>
      <c r="K7" s="73">
        <f>IF(COUNTA(G7:I7)=0,0,ROUND((SUM(G7:I7)/COUNTA(G7:I7)*$J$1+SUM(J7)*$J$2)/($J$1+$J$2),0))</f>
        <v>0</v>
      </c>
      <c r="L7" s="74" t="str">
        <f t="shared" ref="L7" si="0">VLOOKUP(K7,predikat,2)</f>
        <v xml:space="preserve"> </v>
      </c>
      <c r="M7" s="81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69"/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79"/>
      <c r="H8" s="80"/>
      <c r="I8" s="80"/>
      <c r="J8" s="80"/>
      <c r="K8" s="75">
        <f t="shared" ref="K8:K71" si="2">IF(COUNTA(G8:I8)=0,0,ROUND((SUM(G8:I8)/COUNTA(G8:I8)*$J$1+SUM(J8)*$J$2)/($J$1+$J$2),0))</f>
        <v>0</v>
      </c>
      <c r="L8" s="76" t="str">
        <f t="shared" ref="L8:L70" si="3">VLOOKUP(K8,predikat,2)</f>
        <v xml:space="preserve"> </v>
      </c>
      <c r="M8" s="79"/>
      <c r="N8" s="80"/>
      <c r="O8" s="80"/>
      <c r="P8" s="75">
        <f t="shared" ref="P8:P71" si="4">IF(SUM(M8:O8)=0,0,ROUND(SUM(M8:O8)/COUNTA(M8:O8),0))</f>
        <v>0</v>
      </c>
      <c r="Q8" s="76" t="str">
        <f t="shared" si="1"/>
        <v xml:space="preserve"> </v>
      </c>
      <c r="R8" s="167"/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79"/>
      <c r="H9" s="80"/>
      <c r="I9" s="80"/>
      <c r="J9" s="80"/>
      <c r="K9" s="75">
        <f t="shared" si="2"/>
        <v>0</v>
      </c>
      <c r="L9" s="76" t="str">
        <f t="shared" si="3"/>
        <v xml:space="preserve"> </v>
      </c>
      <c r="M9" s="79"/>
      <c r="N9" s="80"/>
      <c r="O9" s="80"/>
      <c r="P9" s="75">
        <f t="shared" si="4"/>
        <v>0</v>
      </c>
      <c r="Q9" s="76" t="str">
        <f t="shared" si="1"/>
        <v xml:space="preserve"> </v>
      </c>
      <c r="R9" s="167"/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79"/>
      <c r="H10" s="80"/>
      <c r="I10" s="80"/>
      <c r="J10" s="80"/>
      <c r="K10" s="75">
        <f t="shared" si="2"/>
        <v>0</v>
      </c>
      <c r="L10" s="76" t="str">
        <f t="shared" si="3"/>
        <v xml:space="preserve"> </v>
      </c>
      <c r="M10" s="79"/>
      <c r="N10" s="80"/>
      <c r="O10" s="80"/>
      <c r="P10" s="75">
        <f t="shared" si="4"/>
        <v>0</v>
      </c>
      <c r="Q10" s="76" t="str">
        <f t="shared" si="1"/>
        <v xml:space="preserve"> </v>
      </c>
      <c r="R10" s="167"/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79"/>
      <c r="H11" s="80"/>
      <c r="I11" s="80"/>
      <c r="J11" s="80"/>
      <c r="K11" s="75">
        <f t="shared" si="2"/>
        <v>0</v>
      </c>
      <c r="L11" s="76" t="str">
        <f t="shared" si="3"/>
        <v xml:space="preserve"> </v>
      </c>
      <c r="M11" s="79"/>
      <c r="N11" s="80"/>
      <c r="O11" s="80"/>
      <c r="P11" s="75">
        <f t="shared" si="4"/>
        <v>0</v>
      </c>
      <c r="Q11" s="76" t="str">
        <f t="shared" si="1"/>
        <v xml:space="preserve"> </v>
      </c>
      <c r="R11" s="167"/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79"/>
      <c r="H12" s="80"/>
      <c r="I12" s="80"/>
      <c r="J12" s="80"/>
      <c r="K12" s="75">
        <f t="shared" si="2"/>
        <v>0</v>
      </c>
      <c r="L12" s="76" t="str">
        <f t="shared" si="3"/>
        <v xml:space="preserve"> </v>
      </c>
      <c r="M12" s="79"/>
      <c r="N12" s="80"/>
      <c r="O12" s="80"/>
      <c r="P12" s="75">
        <f t="shared" si="4"/>
        <v>0</v>
      </c>
      <c r="Q12" s="76" t="str">
        <f t="shared" si="1"/>
        <v xml:space="preserve"> </v>
      </c>
      <c r="R12" s="167"/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79"/>
      <c r="H13" s="80"/>
      <c r="I13" s="80"/>
      <c r="J13" s="80"/>
      <c r="K13" s="75">
        <f t="shared" si="2"/>
        <v>0</v>
      </c>
      <c r="L13" s="76" t="str">
        <f t="shared" si="3"/>
        <v xml:space="preserve"> </v>
      </c>
      <c r="M13" s="79"/>
      <c r="N13" s="80"/>
      <c r="O13" s="80"/>
      <c r="P13" s="75">
        <f t="shared" si="4"/>
        <v>0</v>
      </c>
      <c r="Q13" s="76" t="str">
        <f t="shared" si="1"/>
        <v xml:space="preserve"> </v>
      </c>
      <c r="R13" s="167"/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79"/>
      <c r="H14" s="80"/>
      <c r="I14" s="80"/>
      <c r="J14" s="80"/>
      <c r="K14" s="75">
        <f t="shared" si="2"/>
        <v>0</v>
      </c>
      <c r="L14" s="76" t="str">
        <f t="shared" si="3"/>
        <v xml:space="preserve"> </v>
      </c>
      <c r="M14" s="79"/>
      <c r="N14" s="80"/>
      <c r="O14" s="80"/>
      <c r="P14" s="75">
        <f t="shared" si="4"/>
        <v>0</v>
      </c>
      <c r="Q14" s="76" t="str">
        <f t="shared" si="1"/>
        <v xml:space="preserve"> </v>
      </c>
      <c r="R14" s="167"/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79"/>
      <c r="H15" s="80"/>
      <c r="I15" s="80"/>
      <c r="J15" s="80"/>
      <c r="K15" s="75">
        <f t="shared" si="2"/>
        <v>0</v>
      </c>
      <c r="L15" s="76" t="str">
        <f t="shared" si="3"/>
        <v xml:space="preserve"> </v>
      </c>
      <c r="M15" s="79"/>
      <c r="N15" s="80"/>
      <c r="O15" s="80"/>
      <c r="P15" s="75">
        <f t="shared" si="4"/>
        <v>0</v>
      </c>
      <c r="Q15" s="76" t="str">
        <f t="shared" si="1"/>
        <v xml:space="preserve"> </v>
      </c>
      <c r="R15" s="167"/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79"/>
      <c r="H16" s="80"/>
      <c r="I16" s="80"/>
      <c r="J16" s="80"/>
      <c r="K16" s="75">
        <f t="shared" si="2"/>
        <v>0</v>
      </c>
      <c r="L16" s="76" t="str">
        <f t="shared" si="3"/>
        <v xml:space="preserve"> </v>
      </c>
      <c r="M16" s="79"/>
      <c r="N16" s="80"/>
      <c r="O16" s="80"/>
      <c r="P16" s="75">
        <f t="shared" si="4"/>
        <v>0</v>
      </c>
      <c r="Q16" s="76" t="str">
        <f t="shared" si="1"/>
        <v xml:space="preserve"> </v>
      </c>
      <c r="R16" s="167"/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79"/>
      <c r="H17" s="80"/>
      <c r="I17" s="80"/>
      <c r="J17" s="80"/>
      <c r="K17" s="75">
        <f t="shared" si="2"/>
        <v>0</v>
      </c>
      <c r="L17" s="76" t="str">
        <f t="shared" si="3"/>
        <v xml:space="preserve"> </v>
      </c>
      <c r="M17" s="79"/>
      <c r="N17" s="80"/>
      <c r="O17" s="80"/>
      <c r="P17" s="75">
        <f t="shared" si="4"/>
        <v>0</v>
      </c>
      <c r="Q17" s="76" t="str">
        <f t="shared" si="1"/>
        <v xml:space="preserve"> </v>
      </c>
      <c r="R17" s="167"/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79"/>
      <c r="H18" s="80"/>
      <c r="I18" s="80"/>
      <c r="J18" s="80"/>
      <c r="K18" s="75">
        <f t="shared" si="2"/>
        <v>0</v>
      </c>
      <c r="L18" s="76" t="str">
        <f t="shared" si="3"/>
        <v xml:space="preserve"> </v>
      </c>
      <c r="M18" s="79"/>
      <c r="N18" s="80"/>
      <c r="O18" s="80"/>
      <c r="P18" s="75">
        <f t="shared" si="4"/>
        <v>0</v>
      </c>
      <c r="Q18" s="76" t="str">
        <f t="shared" si="1"/>
        <v xml:space="preserve"> </v>
      </c>
      <c r="R18" s="167"/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79"/>
      <c r="H19" s="80"/>
      <c r="I19" s="80"/>
      <c r="J19" s="80"/>
      <c r="K19" s="75">
        <f t="shared" si="2"/>
        <v>0</v>
      </c>
      <c r="L19" s="76" t="str">
        <f t="shared" si="3"/>
        <v xml:space="preserve"> </v>
      </c>
      <c r="M19" s="79"/>
      <c r="N19" s="80"/>
      <c r="O19" s="80"/>
      <c r="P19" s="75">
        <f t="shared" si="4"/>
        <v>0</v>
      </c>
      <c r="Q19" s="76" t="str">
        <f t="shared" si="1"/>
        <v xml:space="preserve"> </v>
      </c>
      <c r="R19" s="167"/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79"/>
      <c r="H20" s="80"/>
      <c r="I20" s="80"/>
      <c r="J20" s="80"/>
      <c r="K20" s="75">
        <f t="shared" si="2"/>
        <v>0</v>
      </c>
      <c r="L20" s="76" t="str">
        <f t="shared" si="3"/>
        <v xml:space="preserve"> </v>
      </c>
      <c r="M20" s="79"/>
      <c r="N20" s="80"/>
      <c r="O20" s="80"/>
      <c r="P20" s="75">
        <f t="shared" si="4"/>
        <v>0</v>
      </c>
      <c r="Q20" s="76" t="str">
        <f t="shared" si="1"/>
        <v xml:space="preserve"> </v>
      </c>
      <c r="R20" s="167"/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79"/>
      <c r="H21" s="80"/>
      <c r="I21" s="80"/>
      <c r="J21" s="80"/>
      <c r="K21" s="75">
        <f t="shared" si="2"/>
        <v>0</v>
      </c>
      <c r="L21" s="76" t="str">
        <f t="shared" si="3"/>
        <v xml:space="preserve"> </v>
      </c>
      <c r="M21" s="79"/>
      <c r="N21" s="80"/>
      <c r="O21" s="80"/>
      <c r="P21" s="75">
        <f t="shared" si="4"/>
        <v>0</v>
      </c>
      <c r="Q21" s="76" t="str">
        <f t="shared" si="1"/>
        <v xml:space="preserve"> </v>
      </c>
      <c r="R21" s="167"/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79"/>
      <c r="H22" s="80"/>
      <c r="I22" s="80"/>
      <c r="J22" s="80"/>
      <c r="K22" s="75">
        <f t="shared" si="2"/>
        <v>0</v>
      </c>
      <c r="L22" s="76" t="str">
        <f t="shared" si="3"/>
        <v xml:space="preserve"> </v>
      </c>
      <c r="M22" s="79"/>
      <c r="N22" s="80"/>
      <c r="O22" s="80"/>
      <c r="P22" s="75">
        <f t="shared" si="4"/>
        <v>0</v>
      </c>
      <c r="Q22" s="76" t="str">
        <f t="shared" si="1"/>
        <v xml:space="preserve"> </v>
      </c>
      <c r="R22" s="167"/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79"/>
      <c r="H23" s="80"/>
      <c r="I23" s="80"/>
      <c r="J23" s="80"/>
      <c r="K23" s="75">
        <f t="shared" si="2"/>
        <v>0</v>
      </c>
      <c r="L23" s="76" t="str">
        <f t="shared" si="3"/>
        <v xml:space="preserve"> </v>
      </c>
      <c r="M23" s="79"/>
      <c r="N23" s="80"/>
      <c r="O23" s="80"/>
      <c r="P23" s="75">
        <f t="shared" si="4"/>
        <v>0</v>
      </c>
      <c r="Q23" s="76" t="str">
        <f t="shared" si="1"/>
        <v xml:space="preserve"> </v>
      </c>
      <c r="R23" s="167"/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79"/>
      <c r="H24" s="80"/>
      <c r="I24" s="80"/>
      <c r="J24" s="80"/>
      <c r="K24" s="75">
        <f t="shared" si="2"/>
        <v>0</v>
      </c>
      <c r="L24" s="76" t="str">
        <f t="shared" si="3"/>
        <v xml:space="preserve"> </v>
      </c>
      <c r="M24" s="79"/>
      <c r="N24" s="80"/>
      <c r="O24" s="80"/>
      <c r="P24" s="75">
        <f t="shared" si="4"/>
        <v>0</v>
      </c>
      <c r="Q24" s="76" t="str">
        <f t="shared" si="1"/>
        <v xml:space="preserve"> </v>
      </c>
      <c r="R24" s="167"/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79"/>
      <c r="H25" s="80"/>
      <c r="I25" s="80"/>
      <c r="J25" s="80"/>
      <c r="K25" s="75">
        <f t="shared" si="2"/>
        <v>0</v>
      </c>
      <c r="L25" s="76" t="str">
        <f t="shared" si="3"/>
        <v xml:space="preserve"> </v>
      </c>
      <c r="M25" s="79"/>
      <c r="N25" s="80"/>
      <c r="O25" s="80"/>
      <c r="P25" s="75">
        <f t="shared" si="4"/>
        <v>0</v>
      </c>
      <c r="Q25" s="76" t="str">
        <f t="shared" si="1"/>
        <v xml:space="preserve"> </v>
      </c>
      <c r="R25" s="167"/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79"/>
      <c r="H26" s="80"/>
      <c r="I26" s="80"/>
      <c r="J26" s="80"/>
      <c r="K26" s="75">
        <f t="shared" si="2"/>
        <v>0</v>
      </c>
      <c r="L26" s="76" t="str">
        <f t="shared" si="3"/>
        <v xml:space="preserve"> </v>
      </c>
      <c r="M26" s="79"/>
      <c r="N26" s="80"/>
      <c r="O26" s="80"/>
      <c r="P26" s="75">
        <f t="shared" si="4"/>
        <v>0</v>
      </c>
      <c r="Q26" s="76" t="str">
        <f t="shared" si="1"/>
        <v xml:space="preserve"> </v>
      </c>
      <c r="R26" s="167"/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79"/>
      <c r="H27" s="80"/>
      <c r="I27" s="80"/>
      <c r="J27" s="80"/>
      <c r="K27" s="75">
        <f t="shared" si="2"/>
        <v>0</v>
      </c>
      <c r="L27" s="76" t="str">
        <f t="shared" si="3"/>
        <v xml:space="preserve"> </v>
      </c>
      <c r="M27" s="79"/>
      <c r="N27" s="80"/>
      <c r="O27" s="80"/>
      <c r="P27" s="75">
        <f t="shared" si="4"/>
        <v>0</v>
      </c>
      <c r="Q27" s="76" t="str">
        <f t="shared" si="1"/>
        <v xml:space="preserve"> </v>
      </c>
      <c r="R27" s="167"/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79"/>
      <c r="H28" s="80"/>
      <c r="I28" s="80"/>
      <c r="J28" s="80"/>
      <c r="K28" s="75">
        <f t="shared" si="2"/>
        <v>0</v>
      </c>
      <c r="L28" s="76" t="str">
        <f t="shared" si="3"/>
        <v xml:space="preserve"> </v>
      </c>
      <c r="M28" s="79"/>
      <c r="N28" s="80"/>
      <c r="O28" s="80"/>
      <c r="P28" s="75">
        <f t="shared" si="4"/>
        <v>0</v>
      </c>
      <c r="Q28" s="76" t="str">
        <f t="shared" si="1"/>
        <v xml:space="preserve"> </v>
      </c>
      <c r="R28" s="167"/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79"/>
      <c r="H29" s="80"/>
      <c r="I29" s="80"/>
      <c r="J29" s="80"/>
      <c r="K29" s="75">
        <f t="shared" si="2"/>
        <v>0</v>
      </c>
      <c r="L29" s="76" t="str">
        <f t="shared" si="3"/>
        <v xml:space="preserve"> </v>
      </c>
      <c r="M29" s="79"/>
      <c r="N29" s="80"/>
      <c r="O29" s="80"/>
      <c r="P29" s="75">
        <f t="shared" si="4"/>
        <v>0</v>
      </c>
      <c r="Q29" s="76" t="str">
        <f t="shared" si="1"/>
        <v xml:space="preserve"> </v>
      </c>
      <c r="R29" s="167"/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79"/>
      <c r="H30" s="80"/>
      <c r="I30" s="80"/>
      <c r="J30" s="80"/>
      <c r="K30" s="75">
        <f t="shared" si="2"/>
        <v>0</v>
      </c>
      <c r="L30" s="76" t="str">
        <f t="shared" si="3"/>
        <v xml:space="preserve"> </v>
      </c>
      <c r="M30" s="79"/>
      <c r="N30" s="80"/>
      <c r="O30" s="80"/>
      <c r="P30" s="75">
        <f t="shared" si="4"/>
        <v>0</v>
      </c>
      <c r="Q30" s="76" t="str">
        <f t="shared" si="1"/>
        <v xml:space="preserve"> </v>
      </c>
      <c r="R30" s="167"/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79"/>
      <c r="H31" s="80"/>
      <c r="I31" s="80"/>
      <c r="J31" s="80"/>
      <c r="K31" s="75">
        <f t="shared" si="2"/>
        <v>0</v>
      </c>
      <c r="L31" s="76" t="str">
        <f t="shared" si="3"/>
        <v xml:space="preserve"> </v>
      </c>
      <c r="M31" s="79"/>
      <c r="N31" s="80"/>
      <c r="O31" s="80"/>
      <c r="P31" s="75">
        <f t="shared" si="4"/>
        <v>0</v>
      </c>
      <c r="Q31" s="76" t="str">
        <f t="shared" si="1"/>
        <v xml:space="preserve"> </v>
      </c>
      <c r="R31" s="167"/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79"/>
      <c r="H32" s="80"/>
      <c r="I32" s="80"/>
      <c r="J32" s="80"/>
      <c r="K32" s="75">
        <f t="shared" si="2"/>
        <v>0</v>
      </c>
      <c r="L32" s="76" t="str">
        <f t="shared" si="3"/>
        <v xml:space="preserve"> </v>
      </c>
      <c r="M32" s="79"/>
      <c r="N32" s="80"/>
      <c r="O32" s="80"/>
      <c r="P32" s="75">
        <f t="shared" si="4"/>
        <v>0</v>
      </c>
      <c r="Q32" s="76" t="str">
        <f t="shared" si="1"/>
        <v xml:space="preserve"> </v>
      </c>
      <c r="R32" s="167"/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79"/>
      <c r="H33" s="80"/>
      <c r="I33" s="80"/>
      <c r="J33" s="80"/>
      <c r="K33" s="75">
        <f t="shared" si="2"/>
        <v>0</v>
      </c>
      <c r="L33" s="76" t="str">
        <f t="shared" si="3"/>
        <v xml:space="preserve"> </v>
      </c>
      <c r="M33" s="79"/>
      <c r="N33" s="80"/>
      <c r="O33" s="80"/>
      <c r="P33" s="75">
        <f t="shared" si="4"/>
        <v>0</v>
      </c>
      <c r="Q33" s="76" t="str">
        <f t="shared" si="1"/>
        <v xml:space="preserve"> </v>
      </c>
      <c r="R33" s="167"/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79"/>
      <c r="H34" s="80"/>
      <c r="I34" s="80"/>
      <c r="J34" s="80"/>
      <c r="K34" s="75">
        <f t="shared" si="2"/>
        <v>0</v>
      </c>
      <c r="L34" s="76" t="str">
        <f t="shared" si="3"/>
        <v xml:space="preserve"> </v>
      </c>
      <c r="M34" s="79"/>
      <c r="N34" s="80"/>
      <c r="O34" s="80"/>
      <c r="P34" s="75">
        <f t="shared" si="4"/>
        <v>0</v>
      </c>
      <c r="Q34" s="76" t="str">
        <f t="shared" si="1"/>
        <v xml:space="preserve"> </v>
      </c>
      <c r="R34" s="167"/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79"/>
      <c r="H35" s="80"/>
      <c r="I35" s="80"/>
      <c r="J35" s="80"/>
      <c r="K35" s="75">
        <f t="shared" si="2"/>
        <v>0</v>
      </c>
      <c r="L35" s="76" t="str">
        <f t="shared" si="3"/>
        <v xml:space="preserve"> </v>
      </c>
      <c r="M35" s="79"/>
      <c r="N35" s="80"/>
      <c r="O35" s="80"/>
      <c r="P35" s="75">
        <f t="shared" si="4"/>
        <v>0</v>
      </c>
      <c r="Q35" s="76" t="str">
        <f t="shared" si="1"/>
        <v xml:space="preserve"> </v>
      </c>
      <c r="R35" s="167"/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79"/>
      <c r="H36" s="80"/>
      <c r="I36" s="80"/>
      <c r="J36" s="80"/>
      <c r="K36" s="75">
        <f t="shared" si="2"/>
        <v>0</v>
      </c>
      <c r="L36" s="76" t="str">
        <f t="shared" si="3"/>
        <v xml:space="preserve"> </v>
      </c>
      <c r="M36" s="79"/>
      <c r="N36" s="80"/>
      <c r="O36" s="80"/>
      <c r="P36" s="75">
        <f t="shared" si="4"/>
        <v>0</v>
      </c>
      <c r="Q36" s="76" t="str">
        <f t="shared" si="1"/>
        <v xml:space="preserve"> </v>
      </c>
      <c r="R36" s="167"/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79"/>
      <c r="H37" s="80"/>
      <c r="I37" s="80"/>
      <c r="J37" s="80"/>
      <c r="K37" s="75">
        <f t="shared" si="2"/>
        <v>0</v>
      </c>
      <c r="L37" s="76" t="str">
        <f t="shared" si="3"/>
        <v xml:space="preserve"> </v>
      </c>
      <c r="M37" s="79"/>
      <c r="N37" s="80"/>
      <c r="O37" s="80"/>
      <c r="P37" s="75">
        <f t="shared" si="4"/>
        <v>0</v>
      </c>
      <c r="Q37" s="76" t="str">
        <f t="shared" si="1"/>
        <v xml:space="preserve"> </v>
      </c>
      <c r="R37" s="167"/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79"/>
      <c r="H38" s="80"/>
      <c r="I38" s="80"/>
      <c r="J38" s="80"/>
      <c r="K38" s="75">
        <f t="shared" si="2"/>
        <v>0</v>
      </c>
      <c r="L38" s="76" t="str">
        <f t="shared" si="3"/>
        <v xml:space="preserve"> </v>
      </c>
      <c r="M38" s="79"/>
      <c r="N38" s="80"/>
      <c r="O38" s="80"/>
      <c r="P38" s="75">
        <f t="shared" si="4"/>
        <v>0</v>
      </c>
      <c r="Q38" s="76" t="str">
        <f t="shared" si="1"/>
        <v xml:space="preserve"> </v>
      </c>
      <c r="R38" s="167"/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79"/>
      <c r="H39" s="80"/>
      <c r="I39" s="80"/>
      <c r="J39" s="80"/>
      <c r="K39" s="75">
        <f t="shared" si="2"/>
        <v>0</v>
      </c>
      <c r="L39" s="76" t="str">
        <f t="shared" si="3"/>
        <v xml:space="preserve"> </v>
      </c>
      <c r="M39" s="79"/>
      <c r="N39" s="80"/>
      <c r="O39" s="80"/>
      <c r="P39" s="75">
        <f t="shared" si="4"/>
        <v>0</v>
      </c>
      <c r="Q39" s="76" t="str">
        <f t="shared" si="1"/>
        <v xml:space="preserve"> </v>
      </c>
      <c r="R39" s="167"/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79"/>
      <c r="H40" s="80"/>
      <c r="I40" s="80"/>
      <c r="J40" s="80"/>
      <c r="K40" s="75">
        <f t="shared" si="2"/>
        <v>0</v>
      </c>
      <c r="L40" s="76" t="str">
        <f t="shared" si="3"/>
        <v xml:space="preserve"> </v>
      </c>
      <c r="M40" s="79"/>
      <c r="N40" s="80"/>
      <c r="O40" s="80"/>
      <c r="P40" s="75">
        <f t="shared" si="4"/>
        <v>0</v>
      </c>
      <c r="Q40" s="76" t="str">
        <f t="shared" si="1"/>
        <v xml:space="preserve"> </v>
      </c>
      <c r="R40" s="167"/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79"/>
      <c r="H41" s="80"/>
      <c r="I41" s="80"/>
      <c r="J41" s="80"/>
      <c r="K41" s="75">
        <f t="shared" si="2"/>
        <v>0</v>
      </c>
      <c r="L41" s="76" t="str">
        <f t="shared" si="3"/>
        <v xml:space="preserve"> </v>
      </c>
      <c r="M41" s="79"/>
      <c r="N41" s="80"/>
      <c r="O41" s="80"/>
      <c r="P41" s="75">
        <f t="shared" si="4"/>
        <v>0</v>
      </c>
      <c r="Q41" s="76" t="str">
        <f t="shared" si="1"/>
        <v xml:space="preserve"> </v>
      </c>
      <c r="R41" s="167"/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79"/>
      <c r="H42" s="80"/>
      <c r="I42" s="80"/>
      <c r="J42" s="80"/>
      <c r="K42" s="75">
        <f t="shared" si="2"/>
        <v>0</v>
      </c>
      <c r="L42" s="76" t="str">
        <f t="shared" si="3"/>
        <v xml:space="preserve"> </v>
      </c>
      <c r="M42" s="79"/>
      <c r="N42" s="80"/>
      <c r="O42" s="80"/>
      <c r="P42" s="75">
        <f t="shared" si="4"/>
        <v>0</v>
      </c>
      <c r="Q42" s="76" t="str">
        <f t="shared" si="1"/>
        <v xml:space="preserve"> </v>
      </c>
      <c r="R42" s="167"/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79"/>
      <c r="H43" s="80"/>
      <c r="I43" s="80"/>
      <c r="J43" s="80"/>
      <c r="K43" s="75">
        <f t="shared" si="2"/>
        <v>0</v>
      </c>
      <c r="L43" s="76" t="str">
        <f t="shared" si="3"/>
        <v xml:space="preserve"> </v>
      </c>
      <c r="M43" s="79"/>
      <c r="N43" s="80"/>
      <c r="O43" s="80"/>
      <c r="P43" s="75">
        <f t="shared" si="4"/>
        <v>0</v>
      </c>
      <c r="Q43" s="76" t="str">
        <f t="shared" si="1"/>
        <v xml:space="preserve"> </v>
      </c>
      <c r="R43" s="167"/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79"/>
      <c r="H44" s="80"/>
      <c r="I44" s="80"/>
      <c r="J44" s="80"/>
      <c r="K44" s="75">
        <f t="shared" si="2"/>
        <v>0</v>
      </c>
      <c r="L44" s="76" t="str">
        <f t="shared" si="3"/>
        <v xml:space="preserve"> </v>
      </c>
      <c r="M44" s="79"/>
      <c r="N44" s="80"/>
      <c r="O44" s="80"/>
      <c r="P44" s="75">
        <f t="shared" si="4"/>
        <v>0</v>
      </c>
      <c r="Q44" s="76" t="str">
        <f t="shared" si="1"/>
        <v xml:space="preserve"> </v>
      </c>
      <c r="R44" s="167"/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79"/>
      <c r="H45" s="80"/>
      <c r="I45" s="80"/>
      <c r="J45" s="80"/>
      <c r="K45" s="75">
        <f t="shared" si="2"/>
        <v>0</v>
      </c>
      <c r="L45" s="76" t="str">
        <f t="shared" si="3"/>
        <v xml:space="preserve"> </v>
      </c>
      <c r="M45" s="79"/>
      <c r="N45" s="80"/>
      <c r="O45" s="80"/>
      <c r="P45" s="75">
        <f t="shared" si="4"/>
        <v>0</v>
      </c>
      <c r="Q45" s="76" t="str">
        <f t="shared" si="1"/>
        <v xml:space="preserve"> </v>
      </c>
      <c r="R45" s="167"/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/>
      <c r="H46" s="80"/>
      <c r="I46" s="80"/>
      <c r="J46" s="80"/>
      <c r="K46" s="75">
        <f t="shared" si="2"/>
        <v>0</v>
      </c>
      <c r="L46" s="76" t="str">
        <f t="shared" si="3"/>
        <v xml:space="preserve"> </v>
      </c>
      <c r="M46" s="79"/>
      <c r="N46" s="80"/>
      <c r="O46" s="80"/>
      <c r="P46" s="75">
        <f t="shared" si="4"/>
        <v>0</v>
      </c>
      <c r="Q46" s="76" t="str">
        <f t="shared" si="1"/>
        <v xml:space="preserve"> </v>
      </c>
      <c r="R46" s="167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79"/>
      <c r="H47" s="80"/>
      <c r="I47" s="80"/>
      <c r="J47" s="80"/>
      <c r="K47" s="75">
        <f t="shared" si="2"/>
        <v>0</v>
      </c>
      <c r="L47" s="76" t="str">
        <f t="shared" si="3"/>
        <v xml:space="preserve"> </v>
      </c>
      <c r="M47" s="79"/>
      <c r="N47" s="80"/>
      <c r="O47" s="80"/>
      <c r="P47" s="75">
        <f t="shared" si="4"/>
        <v>0</v>
      </c>
      <c r="Q47" s="76" t="str">
        <f t="shared" si="1"/>
        <v xml:space="preserve"> </v>
      </c>
      <c r="R47" s="167"/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79"/>
      <c r="H48" s="80"/>
      <c r="I48" s="80"/>
      <c r="J48" s="80"/>
      <c r="K48" s="75">
        <f t="shared" si="2"/>
        <v>0</v>
      </c>
      <c r="L48" s="76" t="str">
        <f t="shared" si="3"/>
        <v xml:space="preserve"> </v>
      </c>
      <c r="M48" s="79"/>
      <c r="N48" s="80"/>
      <c r="O48" s="80"/>
      <c r="P48" s="75">
        <f t="shared" si="4"/>
        <v>0</v>
      </c>
      <c r="Q48" s="76" t="str">
        <f t="shared" si="1"/>
        <v xml:space="preserve"> </v>
      </c>
      <c r="R48" s="167"/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79"/>
      <c r="H49" s="80"/>
      <c r="I49" s="80"/>
      <c r="J49" s="80"/>
      <c r="K49" s="75">
        <f t="shared" si="2"/>
        <v>0</v>
      </c>
      <c r="L49" s="76" t="str">
        <f t="shared" si="3"/>
        <v xml:space="preserve"> </v>
      </c>
      <c r="M49" s="79"/>
      <c r="N49" s="80"/>
      <c r="O49" s="80"/>
      <c r="P49" s="75">
        <f t="shared" si="4"/>
        <v>0</v>
      </c>
      <c r="Q49" s="76" t="str">
        <f t="shared" si="1"/>
        <v xml:space="preserve"> </v>
      </c>
      <c r="R49" s="167"/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79"/>
      <c r="H50" s="80"/>
      <c r="I50" s="80"/>
      <c r="J50" s="80"/>
      <c r="K50" s="75">
        <f t="shared" si="2"/>
        <v>0</v>
      </c>
      <c r="L50" s="76" t="str">
        <f t="shared" si="3"/>
        <v xml:space="preserve"> </v>
      </c>
      <c r="M50" s="79"/>
      <c r="N50" s="80"/>
      <c r="O50" s="80"/>
      <c r="P50" s="75">
        <f t="shared" si="4"/>
        <v>0</v>
      </c>
      <c r="Q50" s="76" t="str">
        <f t="shared" si="1"/>
        <v xml:space="preserve"> </v>
      </c>
      <c r="R50" s="167"/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79"/>
      <c r="H51" s="80"/>
      <c r="I51" s="80"/>
      <c r="J51" s="80"/>
      <c r="K51" s="75">
        <f t="shared" si="2"/>
        <v>0</v>
      </c>
      <c r="L51" s="76" t="str">
        <f t="shared" si="3"/>
        <v xml:space="preserve"> </v>
      </c>
      <c r="M51" s="79"/>
      <c r="N51" s="80"/>
      <c r="O51" s="80"/>
      <c r="P51" s="75">
        <f t="shared" si="4"/>
        <v>0</v>
      </c>
      <c r="Q51" s="76" t="str">
        <f t="shared" si="1"/>
        <v xml:space="preserve"> </v>
      </c>
      <c r="R51" s="167"/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79"/>
      <c r="H52" s="80"/>
      <c r="I52" s="80"/>
      <c r="J52" s="80"/>
      <c r="K52" s="75">
        <f t="shared" si="2"/>
        <v>0</v>
      </c>
      <c r="L52" s="76" t="str">
        <f t="shared" si="3"/>
        <v xml:space="preserve"> </v>
      </c>
      <c r="M52" s="79"/>
      <c r="N52" s="80"/>
      <c r="O52" s="80"/>
      <c r="P52" s="75">
        <f t="shared" si="4"/>
        <v>0</v>
      </c>
      <c r="Q52" s="76" t="str">
        <f t="shared" si="1"/>
        <v xml:space="preserve"> </v>
      </c>
      <c r="R52" s="167"/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79"/>
      <c r="H53" s="80"/>
      <c r="I53" s="80"/>
      <c r="J53" s="80"/>
      <c r="K53" s="75">
        <f t="shared" si="2"/>
        <v>0</v>
      </c>
      <c r="L53" s="76" t="str">
        <f t="shared" si="3"/>
        <v xml:space="preserve"> </v>
      </c>
      <c r="M53" s="79"/>
      <c r="N53" s="80"/>
      <c r="O53" s="80"/>
      <c r="P53" s="75">
        <f t="shared" si="4"/>
        <v>0</v>
      </c>
      <c r="Q53" s="76" t="str">
        <f t="shared" si="1"/>
        <v xml:space="preserve"> </v>
      </c>
      <c r="R53" s="167"/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79"/>
      <c r="H54" s="80"/>
      <c r="I54" s="80"/>
      <c r="J54" s="80"/>
      <c r="K54" s="75">
        <f t="shared" si="2"/>
        <v>0</v>
      </c>
      <c r="L54" s="76" t="str">
        <f t="shared" si="3"/>
        <v xml:space="preserve"> </v>
      </c>
      <c r="M54" s="79"/>
      <c r="N54" s="80"/>
      <c r="O54" s="80"/>
      <c r="P54" s="75">
        <f t="shared" si="4"/>
        <v>0</v>
      </c>
      <c r="Q54" s="76" t="str">
        <f t="shared" si="1"/>
        <v xml:space="preserve"> </v>
      </c>
      <c r="R54" s="167"/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79"/>
      <c r="H55" s="80"/>
      <c r="I55" s="80"/>
      <c r="J55" s="80"/>
      <c r="K55" s="75">
        <f t="shared" si="2"/>
        <v>0</v>
      </c>
      <c r="L55" s="76" t="str">
        <f t="shared" si="3"/>
        <v xml:space="preserve"> </v>
      </c>
      <c r="M55" s="79"/>
      <c r="N55" s="80"/>
      <c r="O55" s="80"/>
      <c r="P55" s="75">
        <f t="shared" si="4"/>
        <v>0</v>
      </c>
      <c r="Q55" s="76" t="str">
        <f t="shared" si="1"/>
        <v xml:space="preserve"> </v>
      </c>
      <c r="R55" s="167"/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79"/>
      <c r="H56" s="80"/>
      <c r="I56" s="80"/>
      <c r="J56" s="80"/>
      <c r="K56" s="75">
        <f t="shared" si="2"/>
        <v>0</v>
      </c>
      <c r="L56" s="76" t="str">
        <f t="shared" si="3"/>
        <v xml:space="preserve"> </v>
      </c>
      <c r="M56" s="79"/>
      <c r="N56" s="80"/>
      <c r="O56" s="80"/>
      <c r="P56" s="75">
        <f t="shared" si="4"/>
        <v>0</v>
      </c>
      <c r="Q56" s="76" t="str">
        <f t="shared" si="1"/>
        <v xml:space="preserve"> </v>
      </c>
      <c r="R56" s="167"/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79"/>
      <c r="H57" s="80"/>
      <c r="I57" s="80"/>
      <c r="J57" s="80"/>
      <c r="K57" s="75">
        <f t="shared" si="2"/>
        <v>0</v>
      </c>
      <c r="L57" s="76" t="str">
        <f t="shared" si="3"/>
        <v xml:space="preserve"> </v>
      </c>
      <c r="M57" s="79"/>
      <c r="N57" s="80"/>
      <c r="O57" s="80"/>
      <c r="P57" s="75">
        <f t="shared" si="4"/>
        <v>0</v>
      </c>
      <c r="Q57" s="76" t="str">
        <f t="shared" si="1"/>
        <v xml:space="preserve"> </v>
      </c>
      <c r="R57" s="167"/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79"/>
      <c r="H58" s="80"/>
      <c r="I58" s="80"/>
      <c r="J58" s="80"/>
      <c r="K58" s="75">
        <f t="shared" si="2"/>
        <v>0</v>
      </c>
      <c r="L58" s="76" t="str">
        <f t="shared" si="3"/>
        <v xml:space="preserve"> </v>
      </c>
      <c r="M58" s="79"/>
      <c r="N58" s="80"/>
      <c r="O58" s="80"/>
      <c r="P58" s="75">
        <f t="shared" si="4"/>
        <v>0</v>
      </c>
      <c r="Q58" s="76" t="str">
        <f t="shared" si="1"/>
        <v xml:space="preserve"> </v>
      </c>
      <c r="R58" s="167"/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79"/>
      <c r="H59" s="80"/>
      <c r="I59" s="80"/>
      <c r="J59" s="80"/>
      <c r="K59" s="75">
        <f t="shared" si="2"/>
        <v>0</v>
      </c>
      <c r="L59" s="76" t="str">
        <f t="shared" si="3"/>
        <v xml:space="preserve"> </v>
      </c>
      <c r="M59" s="79"/>
      <c r="N59" s="80"/>
      <c r="O59" s="80"/>
      <c r="P59" s="75">
        <f t="shared" si="4"/>
        <v>0</v>
      </c>
      <c r="Q59" s="76" t="str">
        <f t="shared" si="1"/>
        <v xml:space="preserve"> </v>
      </c>
      <c r="R59" s="167"/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79"/>
      <c r="H60" s="80"/>
      <c r="I60" s="80"/>
      <c r="J60" s="80"/>
      <c r="K60" s="75">
        <f t="shared" si="2"/>
        <v>0</v>
      </c>
      <c r="L60" s="76" t="str">
        <f t="shared" si="3"/>
        <v xml:space="preserve"> </v>
      </c>
      <c r="M60" s="79"/>
      <c r="N60" s="80"/>
      <c r="O60" s="80"/>
      <c r="P60" s="75">
        <f t="shared" si="4"/>
        <v>0</v>
      </c>
      <c r="Q60" s="76" t="str">
        <f t="shared" si="1"/>
        <v xml:space="preserve"> </v>
      </c>
      <c r="R60" s="167"/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79"/>
      <c r="H61" s="80"/>
      <c r="I61" s="80"/>
      <c r="J61" s="80"/>
      <c r="K61" s="75">
        <f t="shared" si="2"/>
        <v>0</v>
      </c>
      <c r="L61" s="76" t="str">
        <f t="shared" si="3"/>
        <v xml:space="preserve"> </v>
      </c>
      <c r="M61" s="79"/>
      <c r="N61" s="80"/>
      <c r="O61" s="80"/>
      <c r="P61" s="75">
        <f t="shared" si="4"/>
        <v>0</v>
      </c>
      <c r="Q61" s="76" t="str">
        <f t="shared" si="1"/>
        <v xml:space="preserve"> </v>
      </c>
      <c r="R61" s="167"/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79"/>
      <c r="H62" s="80"/>
      <c r="I62" s="80"/>
      <c r="J62" s="80"/>
      <c r="K62" s="75">
        <f t="shared" si="2"/>
        <v>0</v>
      </c>
      <c r="L62" s="76" t="str">
        <f t="shared" si="3"/>
        <v xml:space="preserve"> </v>
      </c>
      <c r="M62" s="79"/>
      <c r="N62" s="80"/>
      <c r="O62" s="80"/>
      <c r="P62" s="75">
        <f t="shared" si="4"/>
        <v>0</v>
      </c>
      <c r="Q62" s="76" t="str">
        <f t="shared" si="1"/>
        <v xml:space="preserve"> </v>
      </c>
      <c r="R62" s="167"/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79"/>
      <c r="H63" s="80"/>
      <c r="I63" s="80"/>
      <c r="J63" s="80"/>
      <c r="K63" s="75">
        <f t="shared" si="2"/>
        <v>0</v>
      </c>
      <c r="L63" s="76" t="str">
        <f t="shared" si="3"/>
        <v xml:space="preserve"> </v>
      </c>
      <c r="M63" s="79"/>
      <c r="N63" s="80"/>
      <c r="O63" s="80"/>
      <c r="P63" s="75">
        <f t="shared" si="4"/>
        <v>0</v>
      </c>
      <c r="Q63" s="76" t="str">
        <f t="shared" si="1"/>
        <v xml:space="preserve"> </v>
      </c>
      <c r="R63" s="167"/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79"/>
      <c r="H64" s="80"/>
      <c r="I64" s="80"/>
      <c r="J64" s="80"/>
      <c r="K64" s="75">
        <f t="shared" si="2"/>
        <v>0</v>
      </c>
      <c r="L64" s="76" t="str">
        <f t="shared" si="3"/>
        <v xml:space="preserve"> </v>
      </c>
      <c r="M64" s="79"/>
      <c r="N64" s="80"/>
      <c r="O64" s="80"/>
      <c r="P64" s="75">
        <f t="shared" si="4"/>
        <v>0</v>
      </c>
      <c r="Q64" s="76" t="str">
        <f t="shared" si="1"/>
        <v xml:space="preserve"> </v>
      </c>
      <c r="R64" s="167"/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79"/>
      <c r="H65" s="80"/>
      <c r="I65" s="80"/>
      <c r="J65" s="80"/>
      <c r="K65" s="75">
        <f t="shared" si="2"/>
        <v>0</v>
      </c>
      <c r="L65" s="76" t="str">
        <f t="shared" si="3"/>
        <v xml:space="preserve"> </v>
      </c>
      <c r="M65" s="79"/>
      <c r="N65" s="80"/>
      <c r="O65" s="80"/>
      <c r="P65" s="75">
        <f t="shared" si="4"/>
        <v>0</v>
      </c>
      <c r="Q65" s="76" t="str">
        <f t="shared" si="1"/>
        <v xml:space="preserve"> </v>
      </c>
      <c r="R65" s="167"/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79"/>
      <c r="H66" s="80"/>
      <c r="I66" s="80"/>
      <c r="J66" s="80"/>
      <c r="K66" s="75">
        <f t="shared" si="2"/>
        <v>0</v>
      </c>
      <c r="L66" s="76" t="str">
        <f t="shared" si="3"/>
        <v xml:space="preserve"> </v>
      </c>
      <c r="M66" s="79"/>
      <c r="N66" s="80"/>
      <c r="O66" s="80"/>
      <c r="P66" s="75">
        <f t="shared" si="4"/>
        <v>0</v>
      </c>
      <c r="Q66" s="76" t="str">
        <f t="shared" si="1"/>
        <v xml:space="preserve"> </v>
      </c>
      <c r="R66" s="167"/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79"/>
      <c r="H67" s="80"/>
      <c r="I67" s="80"/>
      <c r="J67" s="80"/>
      <c r="K67" s="75">
        <f t="shared" si="2"/>
        <v>0</v>
      </c>
      <c r="L67" s="76" t="str">
        <f t="shared" si="3"/>
        <v xml:space="preserve"> </v>
      </c>
      <c r="M67" s="79"/>
      <c r="N67" s="80"/>
      <c r="O67" s="80"/>
      <c r="P67" s="75">
        <f t="shared" si="4"/>
        <v>0</v>
      </c>
      <c r="Q67" s="76" t="str">
        <f t="shared" si="1"/>
        <v xml:space="preserve"> </v>
      </c>
      <c r="R67" s="167"/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79"/>
      <c r="H68" s="80"/>
      <c r="I68" s="80"/>
      <c r="J68" s="80"/>
      <c r="K68" s="75">
        <f t="shared" si="2"/>
        <v>0</v>
      </c>
      <c r="L68" s="76" t="str">
        <f t="shared" si="3"/>
        <v xml:space="preserve"> </v>
      </c>
      <c r="M68" s="79"/>
      <c r="N68" s="80"/>
      <c r="O68" s="80"/>
      <c r="P68" s="75">
        <f t="shared" si="4"/>
        <v>0</v>
      </c>
      <c r="Q68" s="76" t="str">
        <f t="shared" si="1"/>
        <v xml:space="preserve"> </v>
      </c>
      <c r="R68" s="167"/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79"/>
      <c r="H69" s="80"/>
      <c r="I69" s="80"/>
      <c r="J69" s="80"/>
      <c r="K69" s="75">
        <f t="shared" si="2"/>
        <v>0</v>
      </c>
      <c r="L69" s="76" t="str">
        <f t="shared" si="3"/>
        <v xml:space="preserve"> </v>
      </c>
      <c r="M69" s="79"/>
      <c r="N69" s="80"/>
      <c r="O69" s="80"/>
      <c r="P69" s="75">
        <f t="shared" si="4"/>
        <v>0</v>
      </c>
      <c r="Q69" s="76" t="str">
        <f t="shared" si="1"/>
        <v xml:space="preserve"> </v>
      </c>
      <c r="R69" s="167"/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79"/>
      <c r="H70" s="80"/>
      <c r="I70" s="80"/>
      <c r="J70" s="80"/>
      <c r="K70" s="75">
        <f t="shared" si="2"/>
        <v>0</v>
      </c>
      <c r="L70" s="76" t="str">
        <f t="shared" si="3"/>
        <v xml:space="preserve"> </v>
      </c>
      <c r="M70" s="79"/>
      <c r="N70" s="80"/>
      <c r="O70" s="80"/>
      <c r="P70" s="75">
        <f t="shared" si="4"/>
        <v>0</v>
      </c>
      <c r="Q70" s="76" t="str">
        <f t="shared" si="1"/>
        <v xml:space="preserve"> </v>
      </c>
      <c r="R70" s="167"/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79"/>
      <c r="H71" s="80"/>
      <c r="I71" s="80"/>
      <c r="J71" s="80"/>
      <c r="K71" s="75">
        <f t="shared" si="2"/>
        <v>0</v>
      </c>
      <c r="L71" s="76" t="str">
        <f t="shared" ref="L71:L134" si="5">VLOOKUP(K71,predikat,2)</f>
        <v xml:space="preserve"> </v>
      </c>
      <c r="M71" s="79"/>
      <c r="N71" s="80"/>
      <c r="O71" s="80"/>
      <c r="P71" s="75">
        <f t="shared" si="4"/>
        <v>0</v>
      </c>
      <c r="Q71" s="76" t="str">
        <f t="shared" ref="Q71:Q134" si="6">VLOOKUP(P71,predikat,2)</f>
        <v xml:space="preserve"> </v>
      </c>
      <c r="R71" s="167"/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79"/>
      <c r="H72" s="80"/>
      <c r="I72" s="80"/>
      <c r="J72" s="80"/>
      <c r="K72" s="75">
        <f t="shared" ref="K72:K135" si="7">IF(COUNTA(G72:I72)=0,0,ROUND((SUM(G72:I72)/COUNTA(G72:I72)*$J$1+SUM(J72)*$J$2)/($J$1+$J$2),0))</f>
        <v>0</v>
      </c>
      <c r="L72" s="76" t="str">
        <f t="shared" si="5"/>
        <v xml:space="preserve"> </v>
      </c>
      <c r="M72" s="79"/>
      <c r="N72" s="80"/>
      <c r="O72" s="80"/>
      <c r="P72" s="75">
        <f t="shared" ref="P72:P135" si="8">IF(SUM(M72:O72)=0,0,ROUND(SUM(M72:O72)/COUNTA(M72:O72),0))</f>
        <v>0</v>
      </c>
      <c r="Q72" s="76" t="str">
        <f t="shared" si="6"/>
        <v xml:space="preserve"> </v>
      </c>
      <c r="R72" s="167"/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79"/>
      <c r="H73" s="80"/>
      <c r="I73" s="80"/>
      <c r="J73" s="80"/>
      <c r="K73" s="75">
        <f t="shared" si="7"/>
        <v>0</v>
      </c>
      <c r="L73" s="76" t="str">
        <f t="shared" si="5"/>
        <v xml:space="preserve"> </v>
      </c>
      <c r="M73" s="79"/>
      <c r="N73" s="80"/>
      <c r="O73" s="80"/>
      <c r="P73" s="75">
        <f t="shared" si="8"/>
        <v>0</v>
      </c>
      <c r="Q73" s="76" t="str">
        <f t="shared" si="6"/>
        <v xml:space="preserve"> </v>
      </c>
      <c r="R73" s="167"/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79"/>
      <c r="H74" s="80"/>
      <c r="I74" s="80"/>
      <c r="J74" s="80"/>
      <c r="K74" s="75">
        <f t="shared" si="7"/>
        <v>0</v>
      </c>
      <c r="L74" s="76" t="str">
        <f t="shared" si="5"/>
        <v xml:space="preserve"> </v>
      </c>
      <c r="M74" s="79"/>
      <c r="N74" s="80"/>
      <c r="O74" s="80"/>
      <c r="P74" s="75">
        <f t="shared" si="8"/>
        <v>0</v>
      </c>
      <c r="Q74" s="76" t="str">
        <f t="shared" si="6"/>
        <v xml:space="preserve"> </v>
      </c>
      <c r="R74" s="167"/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79"/>
      <c r="H75" s="80"/>
      <c r="I75" s="80"/>
      <c r="J75" s="80"/>
      <c r="K75" s="75">
        <f t="shared" si="7"/>
        <v>0</v>
      </c>
      <c r="L75" s="76" t="str">
        <f t="shared" si="5"/>
        <v xml:space="preserve"> </v>
      </c>
      <c r="M75" s="79"/>
      <c r="N75" s="80"/>
      <c r="O75" s="80"/>
      <c r="P75" s="75">
        <f t="shared" si="8"/>
        <v>0</v>
      </c>
      <c r="Q75" s="76" t="str">
        <f t="shared" si="6"/>
        <v xml:space="preserve"> </v>
      </c>
      <c r="R75" s="167"/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79"/>
      <c r="H76" s="80"/>
      <c r="I76" s="80"/>
      <c r="J76" s="80"/>
      <c r="K76" s="75">
        <f t="shared" si="7"/>
        <v>0</v>
      </c>
      <c r="L76" s="76" t="str">
        <f t="shared" si="5"/>
        <v xml:space="preserve"> </v>
      </c>
      <c r="M76" s="79"/>
      <c r="N76" s="80"/>
      <c r="O76" s="80"/>
      <c r="P76" s="75">
        <f t="shared" si="8"/>
        <v>0</v>
      </c>
      <c r="Q76" s="76" t="str">
        <f t="shared" si="6"/>
        <v xml:space="preserve"> </v>
      </c>
      <c r="R76" s="167"/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79"/>
      <c r="H77" s="80"/>
      <c r="I77" s="80"/>
      <c r="J77" s="80"/>
      <c r="K77" s="75">
        <f t="shared" si="7"/>
        <v>0</v>
      </c>
      <c r="L77" s="76" t="str">
        <f t="shared" si="5"/>
        <v xml:space="preserve"> </v>
      </c>
      <c r="M77" s="79"/>
      <c r="N77" s="80"/>
      <c r="O77" s="80"/>
      <c r="P77" s="75">
        <f t="shared" si="8"/>
        <v>0</v>
      </c>
      <c r="Q77" s="76" t="str">
        <f t="shared" si="6"/>
        <v xml:space="preserve"> </v>
      </c>
      <c r="R77" s="167"/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79"/>
      <c r="H78" s="80"/>
      <c r="I78" s="80"/>
      <c r="J78" s="80"/>
      <c r="K78" s="75">
        <f t="shared" si="7"/>
        <v>0</v>
      </c>
      <c r="L78" s="76" t="str">
        <f t="shared" si="5"/>
        <v xml:space="preserve"> </v>
      </c>
      <c r="M78" s="79"/>
      <c r="N78" s="80"/>
      <c r="O78" s="80"/>
      <c r="P78" s="75">
        <f t="shared" si="8"/>
        <v>0</v>
      </c>
      <c r="Q78" s="76" t="str">
        <f t="shared" si="6"/>
        <v xml:space="preserve"> </v>
      </c>
      <c r="R78" s="167"/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79"/>
      <c r="H79" s="80"/>
      <c r="I79" s="80"/>
      <c r="J79" s="80"/>
      <c r="K79" s="75">
        <f t="shared" si="7"/>
        <v>0</v>
      </c>
      <c r="L79" s="76" t="str">
        <f t="shared" si="5"/>
        <v xml:space="preserve"> </v>
      </c>
      <c r="M79" s="79"/>
      <c r="N79" s="80"/>
      <c r="O79" s="80"/>
      <c r="P79" s="75">
        <f t="shared" si="8"/>
        <v>0</v>
      </c>
      <c r="Q79" s="76" t="str">
        <f t="shared" si="6"/>
        <v xml:space="preserve"> </v>
      </c>
      <c r="R79" s="167"/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79"/>
      <c r="H80" s="80"/>
      <c r="I80" s="80"/>
      <c r="J80" s="80"/>
      <c r="K80" s="75">
        <f t="shared" si="7"/>
        <v>0</v>
      </c>
      <c r="L80" s="76" t="str">
        <f t="shared" si="5"/>
        <v xml:space="preserve"> </v>
      </c>
      <c r="M80" s="79"/>
      <c r="N80" s="80"/>
      <c r="O80" s="80"/>
      <c r="P80" s="75">
        <f t="shared" si="8"/>
        <v>0</v>
      </c>
      <c r="Q80" s="76" t="str">
        <f t="shared" si="6"/>
        <v xml:space="preserve"> </v>
      </c>
      <c r="R80" s="167"/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79"/>
      <c r="H81" s="80"/>
      <c r="I81" s="80"/>
      <c r="J81" s="80"/>
      <c r="K81" s="75">
        <f t="shared" si="7"/>
        <v>0</v>
      </c>
      <c r="L81" s="76" t="str">
        <f t="shared" si="5"/>
        <v xml:space="preserve"> </v>
      </c>
      <c r="M81" s="79"/>
      <c r="N81" s="80"/>
      <c r="O81" s="80"/>
      <c r="P81" s="75">
        <f t="shared" si="8"/>
        <v>0</v>
      </c>
      <c r="Q81" s="76" t="str">
        <f t="shared" si="6"/>
        <v xml:space="preserve"> </v>
      </c>
      <c r="R81" s="167"/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79"/>
      <c r="H82" s="80"/>
      <c r="I82" s="80"/>
      <c r="J82" s="80"/>
      <c r="K82" s="75">
        <f t="shared" si="7"/>
        <v>0</v>
      </c>
      <c r="L82" s="76" t="str">
        <f t="shared" si="5"/>
        <v xml:space="preserve"> </v>
      </c>
      <c r="M82" s="79"/>
      <c r="N82" s="80"/>
      <c r="O82" s="80"/>
      <c r="P82" s="75">
        <f t="shared" si="8"/>
        <v>0</v>
      </c>
      <c r="Q82" s="76" t="str">
        <f t="shared" si="6"/>
        <v xml:space="preserve"> </v>
      </c>
      <c r="R82" s="167"/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79"/>
      <c r="H83" s="80"/>
      <c r="I83" s="80"/>
      <c r="J83" s="80"/>
      <c r="K83" s="75">
        <f t="shared" si="7"/>
        <v>0</v>
      </c>
      <c r="L83" s="76" t="str">
        <f t="shared" si="5"/>
        <v xml:space="preserve"> </v>
      </c>
      <c r="M83" s="79"/>
      <c r="N83" s="80"/>
      <c r="O83" s="80"/>
      <c r="P83" s="75">
        <f t="shared" si="8"/>
        <v>0</v>
      </c>
      <c r="Q83" s="76" t="str">
        <f t="shared" si="6"/>
        <v xml:space="preserve"> </v>
      </c>
      <c r="R83" s="167"/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79"/>
      <c r="H84" s="80"/>
      <c r="I84" s="80"/>
      <c r="J84" s="80"/>
      <c r="K84" s="75">
        <f t="shared" si="7"/>
        <v>0</v>
      </c>
      <c r="L84" s="76" t="str">
        <f t="shared" si="5"/>
        <v xml:space="preserve"> </v>
      </c>
      <c r="M84" s="79"/>
      <c r="N84" s="80"/>
      <c r="O84" s="80"/>
      <c r="P84" s="75">
        <f t="shared" si="8"/>
        <v>0</v>
      </c>
      <c r="Q84" s="76" t="str">
        <f t="shared" si="6"/>
        <v xml:space="preserve"> </v>
      </c>
      <c r="R84" s="167"/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79"/>
      <c r="H85" s="80"/>
      <c r="I85" s="80"/>
      <c r="J85" s="80"/>
      <c r="K85" s="75">
        <f t="shared" si="7"/>
        <v>0</v>
      </c>
      <c r="L85" s="76" t="str">
        <f t="shared" si="5"/>
        <v xml:space="preserve"> </v>
      </c>
      <c r="M85" s="79"/>
      <c r="N85" s="80"/>
      <c r="O85" s="80"/>
      <c r="P85" s="75">
        <f t="shared" si="8"/>
        <v>0</v>
      </c>
      <c r="Q85" s="76" t="str">
        <f t="shared" si="6"/>
        <v xml:space="preserve"> </v>
      </c>
      <c r="R85" s="167"/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79"/>
      <c r="H86" s="80"/>
      <c r="I86" s="80"/>
      <c r="J86" s="80"/>
      <c r="K86" s="75">
        <f t="shared" si="7"/>
        <v>0</v>
      </c>
      <c r="L86" s="76" t="str">
        <f t="shared" si="5"/>
        <v xml:space="preserve"> </v>
      </c>
      <c r="M86" s="79"/>
      <c r="N86" s="80"/>
      <c r="O86" s="80"/>
      <c r="P86" s="75">
        <f t="shared" si="8"/>
        <v>0</v>
      </c>
      <c r="Q86" s="76" t="str">
        <f t="shared" si="6"/>
        <v xml:space="preserve"> </v>
      </c>
      <c r="R86" s="167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79"/>
      <c r="H87" s="80"/>
      <c r="I87" s="80"/>
      <c r="J87" s="80"/>
      <c r="K87" s="75">
        <f t="shared" si="7"/>
        <v>0</v>
      </c>
      <c r="L87" s="76" t="str">
        <f t="shared" si="5"/>
        <v xml:space="preserve"> </v>
      </c>
      <c r="M87" s="79"/>
      <c r="N87" s="80"/>
      <c r="O87" s="80"/>
      <c r="P87" s="75">
        <f t="shared" si="8"/>
        <v>0</v>
      </c>
      <c r="Q87" s="76" t="str">
        <f t="shared" si="6"/>
        <v xml:space="preserve"> </v>
      </c>
      <c r="R87" s="167"/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79"/>
      <c r="H88" s="80"/>
      <c r="I88" s="80"/>
      <c r="J88" s="80"/>
      <c r="K88" s="75">
        <f t="shared" si="7"/>
        <v>0</v>
      </c>
      <c r="L88" s="76" t="str">
        <f t="shared" si="5"/>
        <v xml:space="preserve"> </v>
      </c>
      <c r="M88" s="79"/>
      <c r="N88" s="80"/>
      <c r="O88" s="80"/>
      <c r="P88" s="75">
        <f t="shared" si="8"/>
        <v>0</v>
      </c>
      <c r="Q88" s="76" t="str">
        <f t="shared" si="6"/>
        <v xml:space="preserve"> </v>
      </c>
      <c r="R88" s="167"/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79"/>
      <c r="H89" s="80"/>
      <c r="I89" s="80"/>
      <c r="J89" s="80"/>
      <c r="K89" s="75">
        <f t="shared" si="7"/>
        <v>0</v>
      </c>
      <c r="L89" s="76" t="str">
        <f t="shared" si="5"/>
        <v xml:space="preserve"> </v>
      </c>
      <c r="M89" s="79"/>
      <c r="N89" s="80"/>
      <c r="O89" s="80"/>
      <c r="P89" s="75">
        <f t="shared" si="8"/>
        <v>0</v>
      </c>
      <c r="Q89" s="76" t="str">
        <f t="shared" si="6"/>
        <v xml:space="preserve"> </v>
      </c>
      <c r="R89" s="167"/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79"/>
      <c r="H90" s="80"/>
      <c r="I90" s="80"/>
      <c r="J90" s="80"/>
      <c r="K90" s="75">
        <f t="shared" si="7"/>
        <v>0</v>
      </c>
      <c r="L90" s="76" t="str">
        <f t="shared" si="5"/>
        <v xml:space="preserve"> </v>
      </c>
      <c r="M90" s="79"/>
      <c r="N90" s="80"/>
      <c r="O90" s="80"/>
      <c r="P90" s="75">
        <f t="shared" si="8"/>
        <v>0</v>
      </c>
      <c r="Q90" s="76" t="str">
        <f t="shared" si="6"/>
        <v xml:space="preserve"> </v>
      </c>
      <c r="R90" s="167"/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79"/>
      <c r="H91" s="80"/>
      <c r="I91" s="80"/>
      <c r="J91" s="80"/>
      <c r="K91" s="75">
        <f t="shared" si="7"/>
        <v>0</v>
      </c>
      <c r="L91" s="76" t="str">
        <f t="shared" si="5"/>
        <v xml:space="preserve"> </v>
      </c>
      <c r="M91" s="79"/>
      <c r="N91" s="80"/>
      <c r="O91" s="80"/>
      <c r="P91" s="75">
        <f t="shared" si="8"/>
        <v>0</v>
      </c>
      <c r="Q91" s="76" t="str">
        <f t="shared" si="6"/>
        <v xml:space="preserve"> </v>
      </c>
      <c r="R91" s="167"/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79"/>
      <c r="H92" s="80"/>
      <c r="I92" s="80"/>
      <c r="J92" s="80"/>
      <c r="K92" s="75">
        <f t="shared" si="7"/>
        <v>0</v>
      </c>
      <c r="L92" s="76" t="str">
        <f t="shared" si="5"/>
        <v xml:space="preserve"> </v>
      </c>
      <c r="M92" s="79"/>
      <c r="N92" s="80"/>
      <c r="O92" s="80"/>
      <c r="P92" s="75">
        <f t="shared" si="8"/>
        <v>0</v>
      </c>
      <c r="Q92" s="76" t="str">
        <f t="shared" si="6"/>
        <v xml:space="preserve"> </v>
      </c>
      <c r="R92" s="167"/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79"/>
      <c r="H93" s="80"/>
      <c r="I93" s="80"/>
      <c r="J93" s="80"/>
      <c r="K93" s="75">
        <f t="shared" si="7"/>
        <v>0</v>
      </c>
      <c r="L93" s="76" t="str">
        <f t="shared" si="5"/>
        <v xml:space="preserve"> </v>
      </c>
      <c r="M93" s="79"/>
      <c r="N93" s="80"/>
      <c r="O93" s="80"/>
      <c r="P93" s="75">
        <f t="shared" si="8"/>
        <v>0</v>
      </c>
      <c r="Q93" s="76" t="str">
        <f t="shared" si="6"/>
        <v xml:space="preserve"> </v>
      </c>
      <c r="R93" s="167"/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79"/>
      <c r="H94" s="80"/>
      <c r="I94" s="80"/>
      <c r="J94" s="80"/>
      <c r="K94" s="75">
        <f t="shared" si="7"/>
        <v>0</v>
      </c>
      <c r="L94" s="76" t="str">
        <f t="shared" si="5"/>
        <v xml:space="preserve"> </v>
      </c>
      <c r="M94" s="79"/>
      <c r="N94" s="80"/>
      <c r="O94" s="80"/>
      <c r="P94" s="75">
        <f t="shared" si="8"/>
        <v>0</v>
      </c>
      <c r="Q94" s="76" t="str">
        <f t="shared" si="6"/>
        <v xml:space="preserve"> </v>
      </c>
      <c r="R94" s="167"/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79"/>
      <c r="H95" s="80"/>
      <c r="I95" s="80"/>
      <c r="J95" s="80"/>
      <c r="K95" s="75">
        <f t="shared" si="7"/>
        <v>0</v>
      </c>
      <c r="L95" s="76" t="str">
        <f t="shared" si="5"/>
        <v xml:space="preserve"> </v>
      </c>
      <c r="M95" s="79"/>
      <c r="N95" s="80"/>
      <c r="O95" s="80"/>
      <c r="P95" s="75">
        <f t="shared" si="8"/>
        <v>0</v>
      </c>
      <c r="Q95" s="76" t="str">
        <f t="shared" si="6"/>
        <v xml:space="preserve"> </v>
      </c>
      <c r="R95" s="167"/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79"/>
      <c r="H96" s="80"/>
      <c r="I96" s="80"/>
      <c r="J96" s="80"/>
      <c r="K96" s="75">
        <f t="shared" si="7"/>
        <v>0</v>
      </c>
      <c r="L96" s="76" t="str">
        <f t="shared" si="5"/>
        <v xml:space="preserve"> </v>
      </c>
      <c r="M96" s="79"/>
      <c r="N96" s="80"/>
      <c r="O96" s="80"/>
      <c r="P96" s="75">
        <f t="shared" si="8"/>
        <v>0</v>
      </c>
      <c r="Q96" s="76" t="str">
        <f t="shared" si="6"/>
        <v xml:space="preserve"> </v>
      </c>
      <c r="R96" s="167"/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79"/>
      <c r="H97" s="80"/>
      <c r="I97" s="80"/>
      <c r="J97" s="80"/>
      <c r="K97" s="75">
        <f t="shared" si="7"/>
        <v>0</v>
      </c>
      <c r="L97" s="76" t="str">
        <f t="shared" si="5"/>
        <v xml:space="preserve"> </v>
      </c>
      <c r="M97" s="79"/>
      <c r="N97" s="80"/>
      <c r="O97" s="80"/>
      <c r="P97" s="75">
        <f t="shared" si="8"/>
        <v>0</v>
      </c>
      <c r="Q97" s="76" t="str">
        <f t="shared" si="6"/>
        <v xml:space="preserve"> </v>
      </c>
      <c r="R97" s="167"/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79"/>
      <c r="H98" s="80"/>
      <c r="I98" s="80"/>
      <c r="J98" s="80"/>
      <c r="K98" s="75">
        <f t="shared" si="7"/>
        <v>0</v>
      </c>
      <c r="L98" s="76" t="str">
        <f t="shared" si="5"/>
        <v xml:space="preserve"> </v>
      </c>
      <c r="M98" s="79"/>
      <c r="N98" s="80"/>
      <c r="O98" s="80"/>
      <c r="P98" s="75">
        <f t="shared" si="8"/>
        <v>0</v>
      </c>
      <c r="Q98" s="76" t="str">
        <f t="shared" si="6"/>
        <v xml:space="preserve"> </v>
      </c>
      <c r="R98" s="167"/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79"/>
      <c r="H99" s="80"/>
      <c r="I99" s="80"/>
      <c r="J99" s="80"/>
      <c r="K99" s="75">
        <f t="shared" si="7"/>
        <v>0</v>
      </c>
      <c r="L99" s="76" t="str">
        <f t="shared" si="5"/>
        <v xml:space="preserve"> </v>
      </c>
      <c r="M99" s="79"/>
      <c r="N99" s="80"/>
      <c r="O99" s="80"/>
      <c r="P99" s="75">
        <f t="shared" si="8"/>
        <v>0</v>
      </c>
      <c r="Q99" s="76" t="str">
        <f t="shared" si="6"/>
        <v xml:space="preserve"> </v>
      </c>
      <c r="R99" s="167"/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79"/>
      <c r="H100" s="80"/>
      <c r="I100" s="80"/>
      <c r="J100" s="80"/>
      <c r="K100" s="75">
        <f t="shared" si="7"/>
        <v>0</v>
      </c>
      <c r="L100" s="76" t="str">
        <f t="shared" si="5"/>
        <v xml:space="preserve"> </v>
      </c>
      <c r="M100" s="79"/>
      <c r="N100" s="80"/>
      <c r="O100" s="80"/>
      <c r="P100" s="75">
        <f t="shared" si="8"/>
        <v>0</v>
      </c>
      <c r="Q100" s="76" t="str">
        <f t="shared" si="6"/>
        <v xml:space="preserve"> </v>
      </c>
      <c r="R100" s="167"/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79"/>
      <c r="H101" s="80"/>
      <c r="I101" s="80"/>
      <c r="J101" s="80"/>
      <c r="K101" s="75">
        <f t="shared" si="7"/>
        <v>0</v>
      </c>
      <c r="L101" s="76" t="str">
        <f t="shared" si="5"/>
        <v xml:space="preserve"> </v>
      </c>
      <c r="M101" s="79"/>
      <c r="N101" s="80"/>
      <c r="O101" s="80"/>
      <c r="P101" s="75">
        <f t="shared" si="8"/>
        <v>0</v>
      </c>
      <c r="Q101" s="76" t="str">
        <f t="shared" si="6"/>
        <v xml:space="preserve"> </v>
      </c>
      <c r="R101" s="167"/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79"/>
      <c r="H102" s="80"/>
      <c r="I102" s="80"/>
      <c r="J102" s="80"/>
      <c r="K102" s="75">
        <f t="shared" si="7"/>
        <v>0</v>
      </c>
      <c r="L102" s="76" t="str">
        <f t="shared" si="5"/>
        <v xml:space="preserve"> </v>
      </c>
      <c r="M102" s="79"/>
      <c r="N102" s="80"/>
      <c r="O102" s="80"/>
      <c r="P102" s="75">
        <f t="shared" si="8"/>
        <v>0</v>
      </c>
      <c r="Q102" s="76" t="str">
        <f t="shared" si="6"/>
        <v xml:space="preserve"> </v>
      </c>
      <c r="R102" s="167"/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79"/>
      <c r="H103" s="80"/>
      <c r="I103" s="80"/>
      <c r="J103" s="80"/>
      <c r="K103" s="75">
        <f t="shared" si="7"/>
        <v>0</v>
      </c>
      <c r="L103" s="76" t="str">
        <f t="shared" si="5"/>
        <v xml:space="preserve"> </v>
      </c>
      <c r="M103" s="79"/>
      <c r="N103" s="80"/>
      <c r="O103" s="80"/>
      <c r="P103" s="75">
        <f t="shared" si="8"/>
        <v>0</v>
      </c>
      <c r="Q103" s="76" t="str">
        <f t="shared" si="6"/>
        <v xml:space="preserve"> </v>
      </c>
      <c r="R103" s="167"/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79"/>
      <c r="H104" s="80"/>
      <c r="I104" s="80"/>
      <c r="J104" s="80"/>
      <c r="K104" s="75">
        <f t="shared" si="7"/>
        <v>0</v>
      </c>
      <c r="L104" s="76" t="str">
        <f t="shared" si="5"/>
        <v xml:space="preserve"> </v>
      </c>
      <c r="M104" s="79"/>
      <c r="N104" s="80"/>
      <c r="O104" s="80"/>
      <c r="P104" s="75">
        <f t="shared" si="8"/>
        <v>0</v>
      </c>
      <c r="Q104" s="76" t="str">
        <f t="shared" si="6"/>
        <v xml:space="preserve"> </v>
      </c>
      <c r="R104" s="167"/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79"/>
      <c r="H105" s="80"/>
      <c r="I105" s="80"/>
      <c r="J105" s="80"/>
      <c r="K105" s="75">
        <f t="shared" si="7"/>
        <v>0</v>
      </c>
      <c r="L105" s="76" t="str">
        <f t="shared" si="5"/>
        <v xml:space="preserve"> </v>
      </c>
      <c r="M105" s="79"/>
      <c r="N105" s="80"/>
      <c r="O105" s="80"/>
      <c r="P105" s="75">
        <f t="shared" si="8"/>
        <v>0</v>
      </c>
      <c r="Q105" s="76" t="str">
        <f t="shared" si="6"/>
        <v xml:space="preserve"> </v>
      </c>
      <c r="R105" s="167"/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79"/>
      <c r="H106" s="80"/>
      <c r="I106" s="80"/>
      <c r="J106" s="80"/>
      <c r="K106" s="75">
        <f t="shared" si="7"/>
        <v>0</v>
      </c>
      <c r="L106" s="76" t="str">
        <f t="shared" si="5"/>
        <v xml:space="preserve"> </v>
      </c>
      <c r="M106" s="79"/>
      <c r="N106" s="80"/>
      <c r="O106" s="80"/>
      <c r="P106" s="75">
        <f t="shared" si="8"/>
        <v>0</v>
      </c>
      <c r="Q106" s="76" t="str">
        <f t="shared" si="6"/>
        <v xml:space="preserve"> </v>
      </c>
      <c r="R106" s="167"/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79"/>
      <c r="H107" s="80"/>
      <c r="I107" s="80"/>
      <c r="J107" s="80"/>
      <c r="K107" s="75">
        <f t="shared" si="7"/>
        <v>0</v>
      </c>
      <c r="L107" s="76" t="str">
        <f t="shared" si="5"/>
        <v xml:space="preserve"> </v>
      </c>
      <c r="M107" s="79"/>
      <c r="N107" s="80"/>
      <c r="O107" s="80"/>
      <c r="P107" s="75">
        <f t="shared" si="8"/>
        <v>0</v>
      </c>
      <c r="Q107" s="76" t="str">
        <f t="shared" si="6"/>
        <v xml:space="preserve"> </v>
      </c>
      <c r="R107" s="167"/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79"/>
      <c r="H108" s="80"/>
      <c r="I108" s="80"/>
      <c r="J108" s="80"/>
      <c r="K108" s="75">
        <f t="shared" si="7"/>
        <v>0</v>
      </c>
      <c r="L108" s="76" t="str">
        <f t="shared" si="5"/>
        <v xml:space="preserve"> </v>
      </c>
      <c r="M108" s="79"/>
      <c r="N108" s="80"/>
      <c r="O108" s="80"/>
      <c r="P108" s="75">
        <f t="shared" si="8"/>
        <v>0</v>
      </c>
      <c r="Q108" s="76" t="str">
        <f t="shared" si="6"/>
        <v xml:space="preserve"> </v>
      </c>
      <c r="R108" s="167"/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79"/>
      <c r="H109" s="80"/>
      <c r="I109" s="80"/>
      <c r="J109" s="80"/>
      <c r="K109" s="75">
        <f t="shared" si="7"/>
        <v>0</v>
      </c>
      <c r="L109" s="76" t="str">
        <f t="shared" si="5"/>
        <v xml:space="preserve"> </v>
      </c>
      <c r="M109" s="79"/>
      <c r="N109" s="80"/>
      <c r="O109" s="80"/>
      <c r="P109" s="75">
        <f t="shared" si="8"/>
        <v>0</v>
      </c>
      <c r="Q109" s="76" t="str">
        <f t="shared" si="6"/>
        <v xml:space="preserve"> </v>
      </c>
      <c r="R109" s="167"/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79"/>
      <c r="H110" s="80"/>
      <c r="I110" s="80"/>
      <c r="J110" s="80"/>
      <c r="K110" s="75">
        <f t="shared" si="7"/>
        <v>0</v>
      </c>
      <c r="L110" s="76" t="str">
        <f t="shared" si="5"/>
        <v xml:space="preserve"> </v>
      </c>
      <c r="M110" s="79"/>
      <c r="N110" s="80"/>
      <c r="O110" s="80"/>
      <c r="P110" s="75">
        <f t="shared" si="8"/>
        <v>0</v>
      </c>
      <c r="Q110" s="76" t="str">
        <f t="shared" si="6"/>
        <v xml:space="preserve"> </v>
      </c>
      <c r="R110" s="167"/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79"/>
      <c r="H111" s="80"/>
      <c r="I111" s="80"/>
      <c r="J111" s="80"/>
      <c r="K111" s="75">
        <f t="shared" si="7"/>
        <v>0</v>
      </c>
      <c r="L111" s="76" t="str">
        <f t="shared" si="5"/>
        <v xml:space="preserve"> </v>
      </c>
      <c r="M111" s="79"/>
      <c r="N111" s="80"/>
      <c r="O111" s="80"/>
      <c r="P111" s="75">
        <f t="shared" si="8"/>
        <v>0</v>
      </c>
      <c r="Q111" s="76" t="str">
        <f t="shared" si="6"/>
        <v xml:space="preserve"> </v>
      </c>
      <c r="R111" s="167"/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79"/>
      <c r="H112" s="80"/>
      <c r="I112" s="80"/>
      <c r="J112" s="80"/>
      <c r="K112" s="75">
        <f t="shared" si="7"/>
        <v>0</v>
      </c>
      <c r="L112" s="76" t="str">
        <f t="shared" si="5"/>
        <v xml:space="preserve"> </v>
      </c>
      <c r="M112" s="79"/>
      <c r="N112" s="80"/>
      <c r="O112" s="80"/>
      <c r="P112" s="75">
        <f t="shared" si="8"/>
        <v>0</v>
      </c>
      <c r="Q112" s="76" t="str">
        <f t="shared" si="6"/>
        <v xml:space="preserve"> </v>
      </c>
      <c r="R112" s="167"/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79"/>
      <c r="H113" s="80"/>
      <c r="I113" s="80"/>
      <c r="J113" s="80"/>
      <c r="K113" s="75">
        <f t="shared" si="7"/>
        <v>0</v>
      </c>
      <c r="L113" s="76" t="str">
        <f t="shared" si="5"/>
        <v xml:space="preserve"> </v>
      </c>
      <c r="M113" s="79"/>
      <c r="N113" s="80"/>
      <c r="O113" s="80"/>
      <c r="P113" s="75">
        <f t="shared" si="8"/>
        <v>0</v>
      </c>
      <c r="Q113" s="76" t="str">
        <f t="shared" si="6"/>
        <v xml:space="preserve"> </v>
      </c>
      <c r="R113" s="167"/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79"/>
      <c r="H114" s="80"/>
      <c r="I114" s="80"/>
      <c r="J114" s="80"/>
      <c r="K114" s="75">
        <f t="shared" si="7"/>
        <v>0</v>
      </c>
      <c r="L114" s="76" t="str">
        <f t="shared" si="5"/>
        <v xml:space="preserve"> </v>
      </c>
      <c r="M114" s="79"/>
      <c r="N114" s="80"/>
      <c r="O114" s="80"/>
      <c r="P114" s="75">
        <f t="shared" si="8"/>
        <v>0</v>
      </c>
      <c r="Q114" s="76" t="str">
        <f t="shared" si="6"/>
        <v xml:space="preserve"> </v>
      </c>
      <c r="R114" s="167"/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79"/>
      <c r="H115" s="80"/>
      <c r="I115" s="80"/>
      <c r="J115" s="80"/>
      <c r="K115" s="75">
        <f t="shared" si="7"/>
        <v>0</v>
      </c>
      <c r="L115" s="76" t="str">
        <f t="shared" si="5"/>
        <v xml:space="preserve"> </v>
      </c>
      <c r="M115" s="79"/>
      <c r="N115" s="80"/>
      <c r="O115" s="80"/>
      <c r="P115" s="75">
        <f t="shared" si="8"/>
        <v>0</v>
      </c>
      <c r="Q115" s="76" t="str">
        <f t="shared" si="6"/>
        <v xml:space="preserve"> </v>
      </c>
      <c r="R115" s="167"/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79"/>
      <c r="H116" s="80"/>
      <c r="I116" s="80"/>
      <c r="J116" s="80"/>
      <c r="K116" s="75">
        <f t="shared" si="7"/>
        <v>0</v>
      </c>
      <c r="L116" s="76" t="str">
        <f t="shared" si="5"/>
        <v xml:space="preserve"> </v>
      </c>
      <c r="M116" s="79"/>
      <c r="N116" s="80"/>
      <c r="O116" s="80"/>
      <c r="P116" s="75">
        <f t="shared" si="8"/>
        <v>0</v>
      </c>
      <c r="Q116" s="76" t="str">
        <f t="shared" si="6"/>
        <v xml:space="preserve"> </v>
      </c>
      <c r="R116" s="167"/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79"/>
      <c r="H117" s="80"/>
      <c r="I117" s="80"/>
      <c r="J117" s="80"/>
      <c r="K117" s="75">
        <f t="shared" si="7"/>
        <v>0</v>
      </c>
      <c r="L117" s="76" t="str">
        <f t="shared" si="5"/>
        <v xml:space="preserve"> </v>
      </c>
      <c r="M117" s="79"/>
      <c r="N117" s="80"/>
      <c r="O117" s="80"/>
      <c r="P117" s="75">
        <f t="shared" si="8"/>
        <v>0</v>
      </c>
      <c r="Q117" s="76" t="str">
        <f t="shared" si="6"/>
        <v xml:space="preserve"> </v>
      </c>
      <c r="R117" s="167"/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79"/>
      <c r="H118" s="80"/>
      <c r="I118" s="80"/>
      <c r="J118" s="80"/>
      <c r="K118" s="75">
        <f t="shared" si="7"/>
        <v>0</v>
      </c>
      <c r="L118" s="76" t="str">
        <f t="shared" si="5"/>
        <v xml:space="preserve"> </v>
      </c>
      <c r="M118" s="79"/>
      <c r="N118" s="80"/>
      <c r="O118" s="80"/>
      <c r="P118" s="75">
        <f t="shared" si="8"/>
        <v>0</v>
      </c>
      <c r="Q118" s="76" t="str">
        <f t="shared" si="6"/>
        <v xml:space="preserve"> </v>
      </c>
      <c r="R118" s="167"/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79"/>
      <c r="H119" s="80"/>
      <c r="I119" s="80"/>
      <c r="J119" s="80"/>
      <c r="K119" s="75">
        <f t="shared" si="7"/>
        <v>0</v>
      </c>
      <c r="L119" s="76" t="str">
        <f t="shared" si="5"/>
        <v xml:space="preserve"> </v>
      </c>
      <c r="M119" s="79"/>
      <c r="N119" s="80"/>
      <c r="O119" s="80"/>
      <c r="P119" s="75">
        <f t="shared" si="8"/>
        <v>0</v>
      </c>
      <c r="Q119" s="76" t="str">
        <f t="shared" si="6"/>
        <v xml:space="preserve"> </v>
      </c>
      <c r="R119" s="167"/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79"/>
      <c r="H120" s="80"/>
      <c r="I120" s="80"/>
      <c r="J120" s="80"/>
      <c r="K120" s="75">
        <f t="shared" si="7"/>
        <v>0</v>
      </c>
      <c r="L120" s="76" t="str">
        <f t="shared" si="5"/>
        <v xml:space="preserve"> </v>
      </c>
      <c r="M120" s="79"/>
      <c r="N120" s="80"/>
      <c r="O120" s="80"/>
      <c r="P120" s="75">
        <f t="shared" si="8"/>
        <v>0</v>
      </c>
      <c r="Q120" s="76" t="str">
        <f t="shared" si="6"/>
        <v xml:space="preserve"> </v>
      </c>
      <c r="R120" s="167"/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79"/>
      <c r="H121" s="80"/>
      <c r="I121" s="80"/>
      <c r="J121" s="80"/>
      <c r="K121" s="75">
        <f t="shared" si="7"/>
        <v>0</v>
      </c>
      <c r="L121" s="76" t="str">
        <f t="shared" si="5"/>
        <v xml:space="preserve"> </v>
      </c>
      <c r="M121" s="79"/>
      <c r="N121" s="80"/>
      <c r="O121" s="80"/>
      <c r="P121" s="75">
        <f t="shared" si="8"/>
        <v>0</v>
      </c>
      <c r="Q121" s="76" t="str">
        <f t="shared" si="6"/>
        <v xml:space="preserve"> </v>
      </c>
      <c r="R121" s="167"/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79"/>
      <c r="H122" s="80"/>
      <c r="I122" s="80"/>
      <c r="J122" s="80"/>
      <c r="K122" s="75">
        <f t="shared" si="7"/>
        <v>0</v>
      </c>
      <c r="L122" s="76" t="str">
        <f t="shared" si="5"/>
        <v xml:space="preserve"> </v>
      </c>
      <c r="M122" s="79"/>
      <c r="N122" s="80"/>
      <c r="O122" s="80"/>
      <c r="P122" s="75">
        <f t="shared" si="8"/>
        <v>0</v>
      </c>
      <c r="Q122" s="76" t="str">
        <f t="shared" si="6"/>
        <v xml:space="preserve"> </v>
      </c>
      <c r="R122" s="167"/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79"/>
      <c r="H123" s="80"/>
      <c r="I123" s="80"/>
      <c r="J123" s="80"/>
      <c r="K123" s="75">
        <f t="shared" si="7"/>
        <v>0</v>
      </c>
      <c r="L123" s="76" t="str">
        <f t="shared" si="5"/>
        <v xml:space="preserve"> </v>
      </c>
      <c r="M123" s="79"/>
      <c r="N123" s="80"/>
      <c r="O123" s="80"/>
      <c r="P123" s="75">
        <f t="shared" si="8"/>
        <v>0</v>
      </c>
      <c r="Q123" s="76" t="str">
        <f t="shared" si="6"/>
        <v xml:space="preserve"> </v>
      </c>
      <c r="R123" s="167"/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79"/>
      <c r="H124" s="80"/>
      <c r="I124" s="80"/>
      <c r="J124" s="80"/>
      <c r="K124" s="75">
        <f t="shared" si="7"/>
        <v>0</v>
      </c>
      <c r="L124" s="76" t="str">
        <f t="shared" si="5"/>
        <v xml:space="preserve"> </v>
      </c>
      <c r="M124" s="79"/>
      <c r="N124" s="80"/>
      <c r="O124" s="80"/>
      <c r="P124" s="75">
        <f t="shared" si="8"/>
        <v>0</v>
      </c>
      <c r="Q124" s="76" t="str">
        <f t="shared" si="6"/>
        <v xml:space="preserve"> </v>
      </c>
      <c r="R124" s="167"/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79"/>
      <c r="H125" s="80"/>
      <c r="I125" s="80"/>
      <c r="J125" s="80"/>
      <c r="K125" s="75">
        <f t="shared" si="7"/>
        <v>0</v>
      </c>
      <c r="L125" s="76" t="str">
        <f t="shared" si="5"/>
        <v xml:space="preserve"> </v>
      </c>
      <c r="M125" s="79"/>
      <c r="N125" s="80"/>
      <c r="O125" s="80"/>
      <c r="P125" s="75">
        <f t="shared" si="8"/>
        <v>0</v>
      </c>
      <c r="Q125" s="76" t="str">
        <f t="shared" si="6"/>
        <v xml:space="preserve"> </v>
      </c>
      <c r="R125" s="167"/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79"/>
      <c r="H126" s="80"/>
      <c r="I126" s="80"/>
      <c r="J126" s="80"/>
      <c r="K126" s="75">
        <f t="shared" si="7"/>
        <v>0</v>
      </c>
      <c r="L126" s="76" t="str">
        <f t="shared" si="5"/>
        <v xml:space="preserve"> </v>
      </c>
      <c r="M126" s="79"/>
      <c r="N126" s="80"/>
      <c r="O126" s="80"/>
      <c r="P126" s="75">
        <f t="shared" si="8"/>
        <v>0</v>
      </c>
      <c r="Q126" s="76" t="str">
        <f t="shared" si="6"/>
        <v xml:space="preserve"> </v>
      </c>
      <c r="R126" s="167"/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79"/>
      <c r="H127" s="80"/>
      <c r="I127" s="80"/>
      <c r="J127" s="80"/>
      <c r="K127" s="75">
        <f t="shared" si="7"/>
        <v>0</v>
      </c>
      <c r="L127" s="76" t="str">
        <f t="shared" si="5"/>
        <v xml:space="preserve"> </v>
      </c>
      <c r="M127" s="79"/>
      <c r="N127" s="80"/>
      <c r="O127" s="80"/>
      <c r="P127" s="75">
        <f t="shared" si="8"/>
        <v>0</v>
      </c>
      <c r="Q127" s="76" t="str">
        <f t="shared" si="6"/>
        <v xml:space="preserve"> </v>
      </c>
      <c r="R127" s="167"/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79"/>
      <c r="H128" s="80"/>
      <c r="I128" s="80"/>
      <c r="J128" s="80"/>
      <c r="K128" s="75">
        <f t="shared" si="7"/>
        <v>0</v>
      </c>
      <c r="L128" s="76" t="str">
        <f t="shared" si="5"/>
        <v xml:space="preserve"> </v>
      </c>
      <c r="M128" s="79"/>
      <c r="N128" s="80"/>
      <c r="O128" s="80"/>
      <c r="P128" s="75">
        <f t="shared" si="8"/>
        <v>0</v>
      </c>
      <c r="Q128" s="76" t="str">
        <f t="shared" si="6"/>
        <v xml:space="preserve"> </v>
      </c>
      <c r="R128" s="167"/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79"/>
      <c r="H129" s="80"/>
      <c r="I129" s="80"/>
      <c r="J129" s="80"/>
      <c r="K129" s="75">
        <f t="shared" si="7"/>
        <v>0</v>
      </c>
      <c r="L129" s="76" t="str">
        <f t="shared" si="5"/>
        <v xml:space="preserve"> </v>
      </c>
      <c r="M129" s="79"/>
      <c r="N129" s="80"/>
      <c r="O129" s="80"/>
      <c r="P129" s="75">
        <f t="shared" si="8"/>
        <v>0</v>
      </c>
      <c r="Q129" s="76" t="str">
        <f t="shared" si="6"/>
        <v xml:space="preserve"> </v>
      </c>
      <c r="R129" s="167"/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79"/>
      <c r="H130" s="80"/>
      <c r="I130" s="80"/>
      <c r="J130" s="80"/>
      <c r="K130" s="75">
        <f t="shared" si="7"/>
        <v>0</v>
      </c>
      <c r="L130" s="76" t="str">
        <f t="shared" si="5"/>
        <v xml:space="preserve"> </v>
      </c>
      <c r="M130" s="79"/>
      <c r="N130" s="80"/>
      <c r="O130" s="80"/>
      <c r="P130" s="75">
        <f t="shared" si="8"/>
        <v>0</v>
      </c>
      <c r="Q130" s="76" t="str">
        <f t="shared" si="6"/>
        <v xml:space="preserve"> </v>
      </c>
      <c r="R130" s="167"/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79"/>
      <c r="H131" s="80"/>
      <c r="I131" s="80"/>
      <c r="J131" s="80"/>
      <c r="K131" s="75">
        <f t="shared" si="7"/>
        <v>0</v>
      </c>
      <c r="L131" s="76" t="str">
        <f t="shared" si="5"/>
        <v xml:space="preserve"> </v>
      </c>
      <c r="M131" s="79"/>
      <c r="N131" s="80"/>
      <c r="O131" s="80"/>
      <c r="P131" s="75">
        <f t="shared" si="8"/>
        <v>0</v>
      </c>
      <c r="Q131" s="76" t="str">
        <f t="shared" si="6"/>
        <v xml:space="preserve"> </v>
      </c>
      <c r="R131" s="167"/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79"/>
      <c r="H132" s="80"/>
      <c r="I132" s="80"/>
      <c r="J132" s="80"/>
      <c r="K132" s="75">
        <f t="shared" si="7"/>
        <v>0</v>
      </c>
      <c r="L132" s="76" t="str">
        <f t="shared" si="5"/>
        <v xml:space="preserve"> </v>
      </c>
      <c r="M132" s="79"/>
      <c r="N132" s="80"/>
      <c r="O132" s="80"/>
      <c r="P132" s="75">
        <f t="shared" si="8"/>
        <v>0</v>
      </c>
      <c r="Q132" s="76" t="str">
        <f t="shared" si="6"/>
        <v xml:space="preserve"> </v>
      </c>
      <c r="R132" s="167"/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79"/>
      <c r="H133" s="80"/>
      <c r="I133" s="80"/>
      <c r="J133" s="80"/>
      <c r="K133" s="75">
        <f t="shared" si="7"/>
        <v>0</v>
      </c>
      <c r="L133" s="76" t="str">
        <f t="shared" si="5"/>
        <v xml:space="preserve"> </v>
      </c>
      <c r="M133" s="79"/>
      <c r="N133" s="80"/>
      <c r="O133" s="80"/>
      <c r="P133" s="75">
        <f t="shared" si="8"/>
        <v>0</v>
      </c>
      <c r="Q133" s="76" t="str">
        <f t="shared" si="6"/>
        <v xml:space="preserve"> </v>
      </c>
      <c r="R133" s="167"/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79"/>
      <c r="H134" s="80"/>
      <c r="I134" s="80"/>
      <c r="J134" s="80"/>
      <c r="K134" s="75">
        <f t="shared" si="7"/>
        <v>0</v>
      </c>
      <c r="L134" s="76" t="str">
        <f t="shared" si="5"/>
        <v xml:space="preserve"> </v>
      </c>
      <c r="M134" s="79"/>
      <c r="N134" s="80"/>
      <c r="O134" s="80"/>
      <c r="P134" s="75">
        <f t="shared" si="8"/>
        <v>0</v>
      </c>
      <c r="Q134" s="76" t="str">
        <f t="shared" si="6"/>
        <v xml:space="preserve"> </v>
      </c>
      <c r="R134" s="167"/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79"/>
      <c r="H135" s="80"/>
      <c r="I135" s="80"/>
      <c r="J135" s="80"/>
      <c r="K135" s="75">
        <f t="shared" si="7"/>
        <v>0</v>
      </c>
      <c r="L135" s="76" t="str">
        <f t="shared" ref="L135:L198" si="9">VLOOKUP(K135,predikat,2)</f>
        <v xml:space="preserve"> </v>
      </c>
      <c r="M135" s="79"/>
      <c r="N135" s="80"/>
      <c r="O135" s="80"/>
      <c r="P135" s="75">
        <f t="shared" si="8"/>
        <v>0</v>
      </c>
      <c r="Q135" s="76" t="str">
        <f t="shared" ref="Q135:Q198" si="10">VLOOKUP(P135,predikat,2)</f>
        <v xml:space="preserve"> </v>
      </c>
      <c r="R135" s="167"/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79"/>
      <c r="H136" s="80"/>
      <c r="I136" s="80"/>
      <c r="J136" s="80"/>
      <c r="K136" s="75">
        <f t="shared" ref="K136:K199" si="11">IF(COUNTA(G136:I136)=0,0,ROUND((SUM(G136:I136)/COUNTA(G136:I136)*$J$1+SUM(J136)*$J$2)/($J$1+$J$2),0))</f>
        <v>0</v>
      </c>
      <c r="L136" s="76" t="str">
        <f t="shared" si="9"/>
        <v xml:space="preserve"> </v>
      </c>
      <c r="M136" s="79"/>
      <c r="N136" s="80"/>
      <c r="O136" s="80"/>
      <c r="P136" s="75">
        <f t="shared" ref="P136:P199" si="12">IF(SUM(M136:O136)=0,0,ROUND(SUM(M136:O136)/COUNTA(M136:O136),0))</f>
        <v>0</v>
      </c>
      <c r="Q136" s="76" t="str">
        <f t="shared" si="10"/>
        <v xml:space="preserve"> </v>
      </c>
      <c r="R136" s="167"/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79"/>
      <c r="H137" s="80"/>
      <c r="I137" s="80"/>
      <c r="J137" s="80"/>
      <c r="K137" s="75">
        <f t="shared" si="11"/>
        <v>0</v>
      </c>
      <c r="L137" s="76" t="str">
        <f t="shared" si="9"/>
        <v xml:space="preserve"> </v>
      </c>
      <c r="M137" s="79"/>
      <c r="N137" s="80"/>
      <c r="O137" s="80"/>
      <c r="P137" s="75">
        <f t="shared" si="12"/>
        <v>0</v>
      </c>
      <c r="Q137" s="76" t="str">
        <f t="shared" si="10"/>
        <v xml:space="preserve"> </v>
      </c>
      <c r="R137" s="167"/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79"/>
      <c r="H138" s="80"/>
      <c r="I138" s="80"/>
      <c r="J138" s="80"/>
      <c r="K138" s="75">
        <f t="shared" si="11"/>
        <v>0</v>
      </c>
      <c r="L138" s="76" t="str">
        <f t="shared" si="9"/>
        <v xml:space="preserve"> </v>
      </c>
      <c r="M138" s="79"/>
      <c r="N138" s="80"/>
      <c r="O138" s="80"/>
      <c r="P138" s="75">
        <f t="shared" si="12"/>
        <v>0</v>
      </c>
      <c r="Q138" s="76" t="str">
        <f t="shared" si="10"/>
        <v xml:space="preserve"> </v>
      </c>
      <c r="R138" s="167"/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79"/>
      <c r="H139" s="80"/>
      <c r="I139" s="80"/>
      <c r="J139" s="80"/>
      <c r="K139" s="75">
        <f t="shared" si="11"/>
        <v>0</v>
      </c>
      <c r="L139" s="76" t="str">
        <f t="shared" si="9"/>
        <v xml:space="preserve"> </v>
      </c>
      <c r="M139" s="79"/>
      <c r="N139" s="80"/>
      <c r="O139" s="80"/>
      <c r="P139" s="75">
        <f t="shared" si="12"/>
        <v>0</v>
      </c>
      <c r="Q139" s="76" t="str">
        <f t="shared" si="10"/>
        <v xml:space="preserve"> </v>
      </c>
      <c r="R139" s="167"/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79"/>
      <c r="H140" s="80"/>
      <c r="I140" s="80"/>
      <c r="J140" s="80"/>
      <c r="K140" s="75">
        <f t="shared" si="11"/>
        <v>0</v>
      </c>
      <c r="L140" s="76" t="str">
        <f t="shared" si="9"/>
        <v xml:space="preserve"> </v>
      </c>
      <c r="M140" s="79"/>
      <c r="N140" s="80"/>
      <c r="O140" s="80"/>
      <c r="P140" s="75">
        <f t="shared" si="12"/>
        <v>0</v>
      </c>
      <c r="Q140" s="76" t="str">
        <f t="shared" si="10"/>
        <v xml:space="preserve"> </v>
      </c>
      <c r="R140" s="167"/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79"/>
      <c r="H141" s="80"/>
      <c r="I141" s="80"/>
      <c r="J141" s="80"/>
      <c r="K141" s="75">
        <f t="shared" si="11"/>
        <v>0</v>
      </c>
      <c r="L141" s="76" t="str">
        <f t="shared" si="9"/>
        <v xml:space="preserve"> </v>
      </c>
      <c r="M141" s="79"/>
      <c r="N141" s="80"/>
      <c r="O141" s="80"/>
      <c r="P141" s="75">
        <f t="shared" si="12"/>
        <v>0</v>
      </c>
      <c r="Q141" s="76" t="str">
        <f t="shared" si="10"/>
        <v xml:space="preserve"> </v>
      </c>
      <c r="R141" s="167"/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79"/>
      <c r="H142" s="80"/>
      <c r="I142" s="80"/>
      <c r="J142" s="80"/>
      <c r="K142" s="75">
        <f t="shared" si="11"/>
        <v>0</v>
      </c>
      <c r="L142" s="76" t="str">
        <f t="shared" si="9"/>
        <v xml:space="preserve"> </v>
      </c>
      <c r="M142" s="79"/>
      <c r="N142" s="80"/>
      <c r="O142" s="80"/>
      <c r="P142" s="75">
        <f t="shared" si="12"/>
        <v>0</v>
      </c>
      <c r="Q142" s="76" t="str">
        <f t="shared" si="10"/>
        <v xml:space="preserve"> </v>
      </c>
      <c r="R142" s="167"/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79"/>
      <c r="H143" s="80"/>
      <c r="I143" s="80"/>
      <c r="J143" s="80"/>
      <c r="K143" s="75">
        <f t="shared" si="11"/>
        <v>0</v>
      </c>
      <c r="L143" s="76" t="str">
        <f t="shared" si="9"/>
        <v xml:space="preserve"> </v>
      </c>
      <c r="M143" s="79"/>
      <c r="N143" s="80"/>
      <c r="O143" s="80"/>
      <c r="P143" s="75">
        <f t="shared" si="12"/>
        <v>0</v>
      </c>
      <c r="Q143" s="76" t="str">
        <f t="shared" si="10"/>
        <v xml:space="preserve"> </v>
      </c>
      <c r="R143" s="167"/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79"/>
      <c r="H144" s="80"/>
      <c r="I144" s="80"/>
      <c r="J144" s="80"/>
      <c r="K144" s="75">
        <f t="shared" si="11"/>
        <v>0</v>
      </c>
      <c r="L144" s="76" t="str">
        <f t="shared" si="9"/>
        <v xml:space="preserve"> </v>
      </c>
      <c r="M144" s="79"/>
      <c r="N144" s="80"/>
      <c r="O144" s="80"/>
      <c r="P144" s="75">
        <f t="shared" si="12"/>
        <v>0</v>
      </c>
      <c r="Q144" s="76" t="str">
        <f t="shared" si="10"/>
        <v xml:space="preserve"> </v>
      </c>
      <c r="R144" s="167"/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79"/>
      <c r="H145" s="80"/>
      <c r="I145" s="80"/>
      <c r="J145" s="80"/>
      <c r="K145" s="75">
        <f t="shared" si="11"/>
        <v>0</v>
      </c>
      <c r="L145" s="76" t="str">
        <f t="shared" si="9"/>
        <v xml:space="preserve"> </v>
      </c>
      <c r="M145" s="79"/>
      <c r="N145" s="80"/>
      <c r="O145" s="80"/>
      <c r="P145" s="75">
        <f t="shared" si="12"/>
        <v>0</v>
      </c>
      <c r="Q145" s="76" t="str">
        <f t="shared" si="10"/>
        <v xml:space="preserve"> </v>
      </c>
      <c r="R145" s="167"/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79"/>
      <c r="H146" s="80"/>
      <c r="I146" s="80"/>
      <c r="J146" s="80"/>
      <c r="K146" s="75">
        <f t="shared" si="11"/>
        <v>0</v>
      </c>
      <c r="L146" s="76" t="str">
        <f t="shared" si="9"/>
        <v xml:space="preserve"> </v>
      </c>
      <c r="M146" s="79"/>
      <c r="N146" s="80"/>
      <c r="O146" s="80"/>
      <c r="P146" s="75">
        <f t="shared" si="12"/>
        <v>0</v>
      </c>
      <c r="Q146" s="76" t="str">
        <f t="shared" si="10"/>
        <v xml:space="preserve"> </v>
      </c>
      <c r="R146" s="167"/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79"/>
      <c r="H147" s="80"/>
      <c r="I147" s="80"/>
      <c r="J147" s="80"/>
      <c r="K147" s="75">
        <f t="shared" si="11"/>
        <v>0</v>
      </c>
      <c r="L147" s="76" t="str">
        <f t="shared" si="9"/>
        <v xml:space="preserve"> </v>
      </c>
      <c r="M147" s="79"/>
      <c r="N147" s="80"/>
      <c r="O147" s="80"/>
      <c r="P147" s="75">
        <f t="shared" si="12"/>
        <v>0</v>
      </c>
      <c r="Q147" s="76" t="str">
        <f t="shared" si="10"/>
        <v xml:space="preserve"> </v>
      </c>
      <c r="R147" s="167"/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79"/>
      <c r="H148" s="80"/>
      <c r="I148" s="80"/>
      <c r="J148" s="80"/>
      <c r="K148" s="75">
        <f t="shared" si="11"/>
        <v>0</v>
      </c>
      <c r="L148" s="76" t="str">
        <f t="shared" si="9"/>
        <v xml:space="preserve"> </v>
      </c>
      <c r="M148" s="79"/>
      <c r="N148" s="80"/>
      <c r="O148" s="80"/>
      <c r="P148" s="75">
        <f t="shared" si="12"/>
        <v>0</v>
      </c>
      <c r="Q148" s="76" t="str">
        <f t="shared" si="10"/>
        <v xml:space="preserve"> </v>
      </c>
      <c r="R148" s="167"/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79"/>
      <c r="H149" s="80"/>
      <c r="I149" s="80"/>
      <c r="J149" s="80"/>
      <c r="K149" s="75">
        <f t="shared" si="11"/>
        <v>0</v>
      </c>
      <c r="L149" s="76" t="str">
        <f t="shared" si="9"/>
        <v xml:space="preserve"> </v>
      </c>
      <c r="M149" s="79"/>
      <c r="N149" s="80"/>
      <c r="O149" s="80"/>
      <c r="P149" s="75">
        <f t="shared" si="12"/>
        <v>0</v>
      </c>
      <c r="Q149" s="76" t="str">
        <f t="shared" si="10"/>
        <v xml:space="preserve"> </v>
      </c>
      <c r="R149" s="167"/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79"/>
      <c r="H150" s="80"/>
      <c r="I150" s="80"/>
      <c r="J150" s="80"/>
      <c r="K150" s="75">
        <f t="shared" si="11"/>
        <v>0</v>
      </c>
      <c r="L150" s="76" t="str">
        <f t="shared" si="9"/>
        <v xml:space="preserve"> </v>
      </c>
      <c r="M150" s="79"/>
      <c r="N150" s="80"/>
      <c r="O150" s="80"/>
      <c r="P150" s="75">
        <f t="shared" si="12"/>
        <v>0</v>
      </c>
      <c r="Q150" s="76" t="str">
        <f t="shared" si="10"/>
        <v xml:space="preserve"> </v>
      </c>
      <c r="R150" s="167"/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79"/>
      <c r="H151" s="80"/>
      <c r="I151" s="80"/>
      <c r="J151" s="80"/>
      <c r="K151" s="75">
        <f t="shared" si="11"/>
        <v>0</v>
      </c>
      <c r="L151" s="76" t="str">
        <f t="shared" si="9"/>
        <v xml:space="preserve"> </v>
      </c>
      <c r="M151" s="79"/>
      <c r="N151" s="80"/>
      <c r="O151" s="80"/>
      <c r="P151" s="75">
        <f t="shared" si="12"/>
        <v>0</v>
      </c>
      <c r="Q151" s="76" t="str">
        <f t="shared" si="10"/>
        <v xml:space="preserve"> </v>
      </c>
      <c r="R151" s="167"/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79"/>
      <c r="H152" s="80"/>
      <c r="I152" s="80"/>
      <c r="J152" s="80"/>
      <c r="K152" s="75">
        <f t="shared" si="11"/>
        <v>0</v>
      </c>
      <c r="L152" s="76" t="str">
        <f t="shared" si="9"/>
        <v xml:space="preserve"> </v>
      </c>
      <c r="M152" s="79"/>
      <c r="N152" s="80"/>
      <c r="O152" s="80"/>
      <c r="P152" s="75">
        <f t="shared" si="12"/>
        <v>0</v>
      </c>
      <c r="Q152" s="76" t="str">
        <f t="shared" si="10"/>
        <v xml:space="preserve"> </v>
      </c>
      <c r="R152" s="167"/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79"/>
      <c r="H153" s="80"/>
      <c r="I153" s="80"/>
      <c r="J153" s="80"/>
      <c r="K153" s="75">
        <f t="shared" si="11"/>
        <v>0</v>
      </c>
      <c r="L153" s="76" t="str">
        <f t="shared" si="9"/>
        <v xml:space="preserve"> </v>
      </c>
      <c r="M153" s="79"/>
      <c r="N153" s="80"/>
      <c r="O153" s="80"/>
      <c r="P153" s="75">
        <f t="shared" si="12"/>
        <v>0</v>
      </c>
      <c r="Q153" s="76" t="str">
        <f t="shared" si="10"/>
        <v xml:space="preserve"> </v>
      </c>
      <c r="R153" s="167"/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79"/>
      <c r="H154" s="80"/>
      <c r="I154" s="80"/>
      <c r="J154" s="80"/>
      <c r="K154" s="75">
        <f t="shared" si="11"/>
        <v>0</v>
      </c>
      <c r="L154" s="76" t="str">
        <f t="shared" si="9"/>
        <v xml:space="preserve"> </v>
      </c>
      <c r="M154" s="79"/>
      <c r="N154" s="80"/>
      <c r="O154" s="80"/>
      <c r="P154" s="75">
        <f t="shared" si="12"/>
        <v>0</v>
      </c>
      <c r="Q154" s="76" t="str">
        <f t="shared" si="10"/>
        <v xml:space="preserve"> </v>
      </c>
      <c r="R154" s="167"/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79"/>
      <c r="H155" s="80"/>
      <c r="I155" s="80"/>
      <c r="J155" s="80"/>
      <c r="K155" s="75">
        <f t="shared" si="11"/>
        <v>0</v>
      </c>
      <c r="L155" s="76" t="str">
        <f t="shared" si="9"/>
        <v xml:space="preserve"> </v>
      </c>
      <c r="M155" s="79"/>
      <c r="N155" s="80"/>
      <c r="O155" s="80"/>
      <c r="P155" s="75">
        <f t="shared" si="12"/>
        <v>0</v>
      </c>
      <c r="Q155" s="76" t="str">
        <f t="shared" si="10"/>
        <v xml:space="preserve"> </v>
      </c>
      <c r="R155" s="167"/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79"/>
      <c r="H156" s="80"/>
      <c r="I156" s="80"/>
      <c r="J156" s="80"/>
      <c r="K156" s="75">
        <f t="shared" si="11"/>
        <v>0</v>
      </c>
      <c r="L156" s="76" t="str">
        <f t="shared" si="9"/>
        <v xml:space="preserve"> </v>
      </c>
      <c r="M156" s="79"/>
      <c r="N156" s="80"/>
      <c r="O156" s="80"/>
      <c r="P156" s="75">
        <f t="shared" si="12"/>
        <v>0</v>
      </c>
      <c r="Q156" s="76" t="str">
        <f t="shared" si="10"/>
        <v xml:space="preserve"> </v>
      </c>
      <c r="R156" s="167"/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79"/>
      <c r="H157" s="80"/>
      <c r="I157" s="80"/>
      <c r="J157" s="80"/>
      <c r="K157" s="75">
        <f t="shared" si="11"/>
        <v>0</v>
      </c>
      <c r="L157" s="76" t="str">
        <f t="shared" si="9"/>
        <v xml:space="preserve"> </v>
      </c>
      <c r="M157" s="79"/>
      <c r="N157" s="80"/>
      <c r="O157" s="80"/>
      <c r="P157" s="75">
        <f t="shared" si="12"/>
        <v>0</v>
      </c>
      <c r="Q157" s="76" t="str">
        <f t="shared" si="10"/>
        <v xml:space="preserve"> </v>
      </c>
      <c r="R157" s="167"/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79"/>
      <c r="H158" s="80"/>
      <c r="I158" s="80"/>
      <c r="J158" s="80"/>
      <c r="K158" s="75">
        <f t="shared" si="11"/>
        <v>0</v>
      </c>
      <c r="L158" s="76" t="str">
        <f t="shared" si="9"/>
        <v xml:space="preserve"> </v>
      </c>
      <c r="M158" s="79"/>
      <c r="N158" s="80"/>
      <c r="O158" s="80"/>
      <c r="P158" s="75">
        <f t="shared" si="12"/>
        <v>0</v>
      </c>
      <c r="Q158" s="76" t="str">
        <f t="shared" si="10"/>
        <v xml:space="preserve"> </v>
      </c>
      <c r="R158" s="167"/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79"/>
      <c r="H159" s="80"/>
      <c r="I159" s="80"/>
      <c r="J159" s="80"/>
      <c r="K159" s="75">
        <f t="shared" si="11"/>
        <v>0</v>
      </c>
      <c r="L159" s="76" t="str">
        <f t="shared" si="9"/>
        <v xml:space="preserve"> </v>
      </c>
      <c r="M159" s="79"/>
      <c r="N159" s="80"/>
      <c r="O159" s="80"/>
      <c r="P159" s="75">
        <f t="shared" si="12"/>
        <v>0</v>
      </c>
      <c r="Q159" s="76" t="str">
        <f t="shared" si="10"/>
        <v xml:space="preserve"> </v>
      </c>
      <c r="R159" s="167"/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79"/>
      <c r="H160" s="80"/>
      <c r="I160" s="80"/>
      <c r="J160" s="80"/>
      <c r="K160" s="75">
        <f t="shared" si="11"/>
        <v>0</v>
      </c>
      <c r="L160" s="76" t="str">
        <f t="shared" si="9"/>
        <v xml:space="preserve"> </v>
      </c>
      <c r="M160" s="79"/>
      <c r="N160" s="80"/>
      <c r="O160" s="80"/>
      <c r="P160" s="75">
        <f t="shared" si="12"/>
        <v>0</v>
      </c>
      <c r="Q160" s="76" t="str">
        <f t="shared" si="10"/>
        <v xml:space="preserve"> </v>
      </c>
      <c r="R160" s="167"/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79"/>
      <c r="H161" s="80"/>
      <c r="I161" s="80"/>
      <c r="J161" s="80"/>
      <c r="K161" s="75">
        <f t="shared" si="11"/>
        <v>0</v>
      </c>
      <c r="L161" s="76" t="str">
        <f t="shared" si="9"/>
        <v xml:space="preserve"> </v>
      </c>
      <c r="M161" s="79"/>
      <c r="N161" s="80"/>
      <c r="O161" s="80"/>
      <c r="P161" s="75">
        <f t="shared" si="12"/>
        <v>0</v>
      </c>
      <c r="Q161" s="76" t="str">
        <f t="shared" si="10"/>
        <v xml:space="preserve"> </v>
      </c>
      <c r="R161" s="167"/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79"/>
      <c r="H162" s="80"/>
      <c r="I162" s="80"/>
      <c r="J162" s="80"/>
      <c r="K162" s="75">
        <f t="shared" si="11"/>
        <v>0</v>
      </c>
      <c r="L162" s="76" t="str">
        <f t="shared" si="9"/>
        <v xml:space="preserve"> </v>
      </c>
      <c r="M162" s="79"/>
      <c r="N162" s="80"/>
      <c r="O162" s="80"/>
      <c r="P162" s="75">
        <f t="shared" si="12"/>
        <v>0</v>
      </c>
      <c r="Q162" s="76" t="str">
        <f t="shared" si="10"/>
        <v xml:space="preserve"> </v>
      </c>
      <c r="R162" s="167"/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79"/>
      <c r="H163" s="80"/>
      <c r="I163" s="80"/>
      <c r="J163" s="80"/>
      <c r="K163" s="75">
        <f t="shared" si="11"/>
        <v>0</v>
      </c>
      <c r="L163" s="76" t="str">
        <f t="shared" si="9"/>
        <v xml:space="preserve"> </v>
      </c>
      <c r="M163" s="79"/>
      <c r="N163" s="80"/>
      <c r="O163" s="80"/>
      <c r="P163" s="75">
        <f t="shared" si="12"/>
        <v>0</v>
      </c>
      <c r="Q163" s="76" t="str">
        <f t="shared" si="10"/>
        <v xml:space="preserve"> </v>
      </c>
      <c r="R163" s="167"/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79"/>
      <c r="H164" s="80"/>
      <c r="I164" s="80"/>
      <c r="J164" s="80"/>
      <c r="K164" s="75">
        <f t="shared" si="11"/>
        <v>0</v>
      </c>
      <c r="L164" s="76" t="str">
        <f t="shared" si="9"/>
        <v xml:space="preserve"> </v>
      </c>
      <c r="M164" s="79"/>
      <c r="N164" s="80"/>
      <c r="O164" s="80"/>
      <c r="P164" s="75">
        <f t="shared" si="12"/>
        <v>0</v>
      </c>
      <c r="Q164" s="76" t="str">
        <f t="shared" si="10"/>
        <v xml:space="preserve"> </v>
      </c>
      <c r="R164" s="167"/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/>
      <c r="H165" s="80"/>
      <c r="I165" s="80"/>
      <c r="J165" s="80"/>
      <c r="K165" s="75">
        <f t="shared" si="11"/>
        <v>0</v>
      </c>
      <c r="L165" s="76" t="str">
        <f t="shared" si="9"/>
        <v xml:space="preserve"> </v>
      </c>
      <c r="M165" s="79"/>
      <c r="N165" s="80"/>
      <c r="O165" s="80"/>
      <c r="P165" s="75">
        <f t="shared" si="12"/>
        <v>0</v>
      </c>
      <c r="Q165" s="76" t="str">
        <f t="shared" si="10"/>
        <v xml:space="preserve"> </v>
      </c>
      <c r="R165" s="167"/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80"/>
      <c r="K166" s="75">
        <f t="shared" si="11"/>
        <v>0</v>
      </c>
      <c r="L166" s="76" t="str">
        <f t="shared" si="9"/>
        <v xml:space="preserve"> </v>
      </c>
      <c r="M166" s="79"/>
      <c r="N166" s="80"/>
      <c r="O166" s="80"/>
      <c r="P166" s="75">
        <f t="shared" si="12"/>
        <v>0</v>
      </c>
      <c r="Q166" s="76" t="str">
        <f t="shared" si="10"/>
        <v xml:space="preserve"> </v>
      </c>
      <c r="R166" s="167"/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/>
      <c r="H167" s="80"/>
      <c r="I167" s="80"/>
      <c r="J167" s="80"/>
      <c r="K167" s="75">
        <f t="shared" si="11"/>
        <v>0</v>
      </c>
      <c r="L167" s="76" t="str">
        <f t="shared" si="9"/>
        <v xml:space="preserve"> </v>
      </c>
      <c r="M167" s="79"/>
      <c r="N167" s="80"/>
      <c r="O167" s="80"/>
      <c r="P167" s="75">
        <f t="shared" si="12"/>
        <v>0</v>
      </c>
      <c r="Q167" s="76" t="str">
        <f t="shared" si="10"/>
        <v xml:space="preserve"> </v>
      </c>
      <c r="R167" s="167"/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/>
      <c r="H168" s="80"/>
      <c r="I168" s="80"/>
      <c r="J168" s="80"/>
      <c r="K168" s="75">
        <f t="shared" si="11"/>
        <v>0</v>
      </c>
      <c r="L168" s="76" t="str">
        <f t="shared" si="9"/>
        <v xml:space="preserve"> </v>
      </c>
      <c r="M168" s="79"/>
      <c r="N168" s="80"/>
      <c r="O168" s="80"/>
      <c r="P168" s="75">
        <f t="shared" si="12"/>
        <v>0</v>
      </c>
      <c r="Q168" s="76" t="str">
        <f t="shared" si="10"/>
        <v xml:space="preserve"> </v>
      </c>
      <c r="R168" s="167"/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/>
      <c r="H169" s="80"/>
      <c r="I169" s="80"/>
      <c r="J169" s="80"/>
      <c r="K169" s="75">
        <f t="shared" si="11"/>
        <v>0</v>
      </c>
      <c r="L169" s="76" t="str">
        <f t="shared" si="9"/>
        <v xml:space="preserve"> </v>
      </c>
      <c r="M169" s="79"/>
      <c r="N169" s="80"/>
      <c r="O169" s="80"/>
      <c r="P169" s="75">
        <f t="shared" si="12"/>
        <v>0</v>
      </c>
      <c r="Q169" s="76" t="str">
        <f t="shared" si="10"/>
        <v xml:space="preserve"> </v>
      </c>
      <c r="R169" s="167"/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/>
      <c r="H170" s="80"/>
      <c r="I170" s="80"/>
      <c r="J170" s="80"/>
      <c r="K170" s="75">
        <f t="shared" si="11"/>
        <v>0</v>
      </c>
      <c r="L170" s="76" t="str">
        <f t="shared" si="9"/>
        <v xml:space="preserve"> </v>
      </c>
      <c r="M170" s="79"/>
      <c r="N170" s="80"/>
      <c r="O170" s="80"/>
      <c r="P170" s="75">
        <f t="shared" si="12"/>
        <v>0</v>
      </c>
      <c r="Q170" s="76" t="str">
        <f t="shared" si="10"/>
        <v xml:space="preserve"> </v>
      </c>
      <c r="R170" s="167"/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/>
      <c r="H171" s="80"/>
      <c r="I171" s="80"/>
      <c r="J171" s="80"/>
      <c r="K171" s="75">
        <f t="shared" si="11"/>
        <v>0</v>
      </c>
      <c r="L171" s="76" t="str">
        <f t="shared" si="9"/>
        <v xml:space="preserve"> </v>
      </c>
      <c r="M171" s="79"/>
      <c r="N171" s="80"/>
      <c r="O171" s="80"/>
      <c r="P171" s="75">
        <f t="shared" si="12"/>
        <v>0</v>
      </c>
      <c r="Q171" s="76" t="str">
        <f t="shared" si="10"/>
        <v xml:space="preserve"> </v>
      </c>
      <c r="R171" s="167"/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/>
      <c r="H172" s="80"/>
      <c r="I172" s="80"/>
      <c r="J172" s="80"/>
      <c r="K172" s="75">
        <f t="shared" si="11"/>
        <v>0</v>
      </c>
      <c r="L172" s="76" t="str">
        <f t="shared" si="9"/>
        <v xml:space="preserve"> </v>
      </c>
      <c r="M172" s="79"/>
      <c r="N172" s="80"/>
      <c r="O172" s="80"/>
      <c r="P172" s="75">
        <f t="shared" si="12"/>
        <v>0</v>
      </c>
      <c r="Q172" s="76" t="str">
        <f t="shared" si="10"/>
        <v xml:space="preserve"> </v>
      </c>
      <c r="R172" s="167"/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/>
      <c r="H173" s="80"/>
      <c r="I173" s="80"/>
      <c r="J173" s="80"/>
      <c r="K173" s="75">
        <f t="shared" si="11"/>
        <v>0</v>
      </c>
      <c r="L173" s="76" t="str">
        <f t="shared" si="9"/>
        <v xml:space="preserve"> </v>
      </c>
      <c r="M173" s="79"/>
      <c r="N173" s="80"/>
      <c r="O173" s="80"/>
      <c r="P173" s="75">
        <f t="shared" si="12"/>
        <v>0</v>
      </c>
      <c r="Q173" s="76" t="str">
        <f t="shared" si="10"/>
        <v xml:space="preserve"> </v>
      </c>
      <c r="R173" s="167"/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/>
      <c r="H174" s="80"/>
      <c r="I174" s="80"/>
      <c r="J174" s="80"/>
      <c r="K174" s="75">
        <f t="shared" si="11"/>
        <v>0</v>
      </c>
      <c r="L174" s="76" t="str">
        <f t="shared" si="9"/>
        <v xml:space="preserve"> </v>
      </c>
      <c r="M174" s="79"/>
      <c r="N174" s="80"/>
      <c r="O174" s="80"/>
      <c r="P174" s="75">
        <f t="shared" si="12"/>
        <v>0</v>
      </c>
      <c r="Q174" s="76" t="str">
        <f t="shared" si="10"/>
        <v xml:space="preserve"> </v>
      </c>
      <c r="R174" s="167"/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/>
      <c r="H175" s="80"/>
      <c r="I175" s="80"/>
      <c r="J175" s="80"/>
      <c r="K175" s="75">
        <f t="shared" si="11"/>
        <v>0</v>
      </c>
      <c r="L175" s="76" t="str">
        <f t="shared" si="9"/>
        <v xml:space="preserve"> </v>
      </c>
      <c r="M175" s="79"/>
      <c r="N175" s="80"/>
      <c r="O175" s="80"/>
      <c r="P175" s="75">
        <f t="shared" si="12"/>
        <v>0</v>
      </c>
      <c r="Q175" s="76" t="str">
        <f t="shared" si="10"/>
        <v xml:space="preserve"> </v>
      </c>
      <c r="R175" s="167"/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/>
      <c r="H176" s="80"/>
      <c r="I176" s="80"/>
      <c r="J176" s="80"/>
      <c r="K176" s="75">
        <f t="shared" si="11"/>
        <v>0</v>
      </c>
      <c r="L176" s="76" t="str">
        <f t="shared" si="9"/>
        <v xml:space="preserve"> </v>
      </c>
      <c r="M176" s="79"/>
      <c r="N176" s="80"/>
      <c r="O176" s="80"/>
      <c r="P176" s="75">
        <f t="shared" si="12"/>
        <v>0</v>
      </c>
      <c r="Q176" s="76" t="str">
        <f t="shared" si="10"/>
        <v xml:space="preserve"> </v>
      </c>
      <c r="R176" s="167"/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/>
      <c r="H177" s="80"/>
      <c r="I177" s="80"/>
      <c r="J177" s="80"/>
      <c r="K177" s="75">
        <f t="shared" si="11"/>
        <v>0</v>
      </c>
      <c r="L177" s="76" t="str">
        <f t="shared" si="9"/>
        <v xml:space="preserve"> </v>
      </c>
      <c r="M177" s="79"/>
      <c r="N177" s="80"/>
      <c r="O177" s="80"/>
      <c r="P177" s="75">
        <f t="shared" si="12"/>
        <v>0</v>
      </c>
      <c r="Q177" s="76" t="str">
        <f t="shared" si="10"/>
        <v xml:space="preserve"> </v>
      </c>
      <c r="R177" s="167"/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/>
      <c r="H178" s="80"/>
      <c r="I178" s="80"/>
      <c r="J178" s="80"/>
      <c r="K178" s="75">
        <f t="shared" si="11"/>
        <v>0</v>
      </c>
      <c r="L178" s="76" t="str">
        <f t="shared" si="9"/>
        <v xml:space="preserve"> </v>
      </c>
      <c r="M178" s="79"/>
      <c r="N178" s="80"/>
      <c r="O178" s="80"/>
      <c r="P178" s="75">
        <f t="shared" si="12"/>
        <v>0</v>
      </c>
      <c r="Q178" s="76" t="str">
        <f t="shared" si="10"/>
        <v xml:space="preserve"> </v>
      </c>
      <c r="R178" s="167"/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/>
      <c r="H179" s="80"/>
      <c r="I179" s="80"/>
      <c r="J179" s="80"/>
      <c r="K179" s="75">
        <f t="shared" si="11"/>
        <v>0</v>
      </c>
      <c r="L179" s="76" t="str">
        <f t="shared" si="9"/>
        <v xml:space="preserve"> </v>
      </c>
      <c r="M179" s="79"/>
      <c r="N179" s="80"/>
      <c r="O179" s="80"/>
      <c r="P179" s="75">
        <f t="shared" si="12"/>
        <v>0</v>
      </c>
      <c r="Q179" s="76" t="str">
        <f t="shared" si="10"/>
        <v xml:space="preserve"> </v>
      </c>
      <c r="R179" s="167"/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/>
      <c r="H180" s="80"/>
      <c r="I180" s="80"/>
      <c r="J180" s="80"/>
      <c r="K180" s="75">
        <f t="shared" si="11"/>
        <v>0</v>
      </c>
      <c r="L180" s="76" t="str">
        <f t="shared" si="9"/>
        <v xml:space="preserve"> </v>
      </c>
      <c r="M180" s="79"/>
      <c r="N180" s="80"/>
      <c r="O180" s="80"/>
      <c r="P180" s="75">
        <f t="shared" si="12"/>
        <v>0</v>
      </c>
      <c r="Q180" s="76" t="str">
        <f t="shared" si="10"/>
        <v xml:space="preserve"> </v>
      </c>
      <c r="R180" s="167"/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/>
      <c r="H181" s="80"/>
      <c r="I181" s="80"/>
      <c r="J181" s="80"/>
      <c r="K181" s="75">
        <f t="shared" si="11"/>
        <v>0</v>
      </c>
      <c r="L181" s="76" t="str">
        <f t="shared" si="9"/>
        <v xml:space="preserve"> </v>
      </c>
      <c r="M181" s="79"/>
      <c r="N181" s="80"/>
      <c r="O181" s="80"/>
      <c r="P181" s="75">
        <f t="shared" si="12"/>
        <v>0</v>
      </c>
      <c r="Q181" s="76" t="str">
        <f t="shared" si="10"/>
        <v xml:space="preserve"> </v>
      </c>
      <c r="R181" s="167"/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/>
      <c r="H182" s="80"/>
      <c r="I182" s="80"/>
      <c r="J182" s="80"/>
      <c r="K182" s="75">
        <f t="shared" si="11"/>
        <v>0</v>
      </c>
      <c r="L182" s="76" t="str">
        <f t="shared" si="9"/>
        <v xml:space="preserve"> </v>
      </c>
      <c r="M182" s="79"/>
      <c r="N182" s="80"/>
      <c r="O182" s="80"/>
      <c r="P182" s="75">
        <f t="shared" si="12"/>
        <v>0</v>
      </c>
      <c r="Q182" s="76" t="str">
        <f t="shared" si="10"/>
        <v xml:space="preserve"> </v>
      </c>
      <c r="R182" s="167"/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/>
      <c r="H183" s="80"/>
      <c r="I183" s="80"/>
      <c r="J183" s="80"/>
      <c r="K183" s="75">
        <f t="shared" si="11"/>
        <v>0</v>
      </c>
      <c r="L183" s="76" t="str">
        <f t="shared" si="9"/>
        <v xml:space="preserve"> </v>
      </c>
      <c r="M183" s="79"/>
      <c r="N183" s="80"/>
      <c r="O183" s="80"/>
      <c r="P183" s="75">
        <f t="shared" si="12"/>
        <v>0</v>
      </c>
      <c r="Q183" s="76" t="str">
        <f t="shared" si="10"/>
        <v xml:space="preserve"> </v>
      </c>
      <c r="R183" s="167"/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/>
      <c r="H184" s="80"/>
      <c r="I184" s="80"/>
      <c r="J184" s="80"/>
      <c r="K184" s="75">
        <f t="shared" si="11"/>
        <v>0</v>
      </c>
      <c r="L184" s="76" t="str">
        <f t="shared" si="9"/>
        <v xml:space="preserve"> </v>
      </c>
      <c r="M184" s="79"/>
      <c r="N184" s="80"/>
      <c r="O184" s="80"/>
      <c r="P184" s="75">
        <f t="shared" si="12"/>
        <v>0</v>
      </c>
      <c r="Q184" s="76" t="str">
        <f t="shared" si="10"/>
        <v xml:space="preserve"> </v>
      </c>
      <c r="R184" s="167"/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/>
      <c r="H185" s="80"/>
      <c r="I185" s="80"/>
      <c r="J185" s="80"/>
      <c r="K185" s="75">
        <f t="shared" si="11"/>
        <v>0</v>
      </c>
      <c r="L185" s="76" t="str">
        <f t="shared" si="9"/>
        <v xml:space="preserve"> </v>
      </c>
      <c r="M185" s="79"/>
      <c r="N185" s="80"/>
      <c r="O185" s="80"/>
      <c r="P185" s="75">
        <f t="shared" si="12"/>
        <v>0</v>
      </c>
      <c r="Q185" s="76" t="str">
        <f t="shared" si="10"/>
        <v xml:space="preserve"> </v>
      </c>
      <c r="R185" s="167"/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/>
      <c r="H186" s="80"/>
      <c r="I186" s="80"/>
      <c r="J186" s="80"/>
      <c r="K186" s="75">
        <f t="shared" si="11"/>
        <v>0</v>
      </c>
      <c r="L186" s="76" t="str">
        <f t="shared" si="9"/>
        <v xml:space="preserve"> </v>
      </c>
      <c r="M186" s="79"/>
      <c r="N186" s="80"/>
      <c r="O186" s="80"/>
      <c r="P186" s="75">
        <f t="shared" si="12"/>
        <v>0</v>
      </c>
      <c r="Q186" s="76" t="str">
        <f t="shared" si="10"/>
        <v xml:space="preserve"> </v>
      </c>
      <c r="R186" s="167"/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/>
      <c r="H187" s="80"/>
      <c r="I187" s="80"/>
      <c r="J187" s="80"/>
      <c r="K187" s="75">
        <f t="shared" si="11"/>
        <v>0</v>
      </c>
      <c r="L187" s="76" t="str">
        <f t="shared" si="9"/>
        <v xml:space="preserve"> </v>
      </c>
      <c r="M187" s="79"/>
      <c r="N187" s="80"/>
      <c r="O187" s="80"/>
      <c r="P187" s="75">
        <f t="shared" si="12"/>
        <v>0</v>
      </c>
      <c r="Q187" s="76" t="str">
        <f t="shared" si="10"/>
        <v xml:space="preserve"> </v>
      </c>
      <c r="R187" s="167"/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/>
      <c r="H188" s="80"/>
      <c r="I188" s="80"/>
      <c r="J188" s="80"/>
      <c r="K188" s="75">
        <f t="shared" si="11"/>
        <v>0</v>
      </c>
      <c r="L188" s="76" t="str">
        <f t="shared" si="9"/>
        <v xml:space="preserve"> </v>
      </c>
      <c r="M188" s="79"/>
      <c r="N188" s="80"/>
      <c r="O188" s="80"/>
      <c r="P188" s="75">
        <f t="shared" si="12"/>
        <v>0</v>
      </c>
      <c r="Q188" s="76" t="str">
        <f t="shared" si="10"/>
        <v xml:space="preserve"> </v>
      </c>
      <c r="R188" s="167"/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/>
      <c r="H189" s="80"/>
      <c r="I189" s="80"/>
      <c r="J189" s="80"/>
      <c r="K189" s="75">
        <f t="shared" si="11"/>
        <v>0</v>
      </c>
      <c r="L189" s="76" t="str">
        <f t="shared" si="9"/>
        <v xml:space="preserve"> </v>
      </c>
      <c r="M189" s="79"/>
      <c r="N189" s="80"/>
      <c r="O189" s="80"/>
      <c r="P189" s="75">
        <f t="shared" si="12"/>
        <v>0</v>
      </c>
      <c r="Q189" s="76" t="str">
        <f t="shared" si="10"/>
        <v xml:space="preserve"> </v>
      </c>
      <c r="R189" s="167"/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/>
      <c r="H190" s="80"/>
      <c r="I190" s="80"/>
      <c r="J190" s="80"/>
      <c r="K190" s="75">
        <f t="shared" si="11"/>
        <v>0</v>
      </c>
      <c r="L190" s="76" t="str">
        <f t="shared" si="9"/>
        <v xml:space="preserve"> </v>
      </c>
      <c r="M190" s="79"/>
      <c r="N190" s="80"/>
      <c r="O190" s="80"/>
      <c r="P190" s="75">
        <f t="shared" si="12"/>
        <v>0</v>
      </c>
      <c r="Q190" s="76" t="str">
        <f t="shared" si="10"/>
        <v xml:space="preserve"> </v>
      </c>
      <c r="R190" s="167"/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/>
      <c r="H191" s="80"/>
      <c r="I191" s="80"/>
      <c r="J191" s="80"/>
      <c r="K191" s="75">
        <f t="shared" si="11"/>
        <v>0</v>
      </c>
      <c r="L191" s="76" t="str">
        <f t="shared" si="9"/>
        <v xml:space="preserve"> </v>
      </c>
      <c r="M191" s="79"/>
      <c r="N191" s="80"/>
      <c r="O191" s="80"/>
      <c r="P191" s="75">
        <f t="shared" si="12"/>
        <v>0</v>
      </c>
      <c r="Q191" s="76" t="str">
        <f t="shared" si="10"/>
        <v xml:space="preserve"> </v>
      </c>
      <c r="R191" s="167"/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/>
      <c r="H192" s="80"/>
      <c r="I192" s="80"/>
      <c r="J192" s="80"/>
      <c r="K192" s="75">
        <f t="shared" si="11"/>
        <v>0</v>
      </c>
      <c r="L192" s="76" t="str">
        <f t="shared" si="9"/>
        <v xml:space="preserve"> </v>
      </c>
      <c r="M192" s="79"/>
      <c r="N192" s="80"/>
      <c r="O192" s="80"/>
      <c r="P192" s="75">
        <f t="shared" si="12"/>
        <v>0</v>
      </c>
      <c r="Q192" s="76" t="str">
        <f t="shared" si="10"/>
        <v xml:space="preserve"> </v>
      </c>
      <c r="R192" s="167"/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/>
      <c r="H193" s="80"/>
      <c r="I193" s="80"/>
      <c r="J193" s="80"/>
      <c r="K193" s="75">
        <f t="shared" si="11"/>
        <v>0</v>
      </c>
      <c r="L193" s="76" t="str">
        <f t="shared" si="9"/>
        <v xml:space="preserve"> </v>
      </c>
      <c r="M193" s="79"/>
      <c r="N193" s="80"/>
      <c r="O193" s="80"/>
      <c r="P193" s="75">
        <f t="shared" si="12"/>
        <v>0</v>
      </c>
      <c r="Q193" s="76" t="str">
        <f t="shared" si="10"/>
        <v xml:space="preserve"> </v>
      </c>
      <c r="R193" s="167"/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/>
      <c r="H194" s="80"/>
      <c r="I194" s="80"/>
      <c r="J194" s="80"/>
      <c r="K194" s="75">
        <f t="shared" si="11"/>
        <v>0</v>
      </c>
      <c r="L194" s="76" t="str">
        <f t="shared" si="9"/>
        <v xml:space="preserve"> </v>
      </c>
      <c r="M194" s="79"/>
      <c r="N194" s="80"/>
      <c r="O194" s="80"/>
      <c r="P194" s="75">
        <f t="shared" si="12"/>
        <v>0</v>
      </c>
      <c r="Q194" s="76" t="str">
        <f t="shared" si="10"/>
        <v xml:space="preserve"> </v>
      </c>
      <c r="R194" s="167"/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/>
      <c r="H195" s="80"/>
      <c r="I195" s="80"/>
      <c r="J195" s="80"/>
      <c r="K195" s="75">
        <f t="shared" si="11"/>
        <v>0</v>
      </c>
      <c r="L195" s="76" t="str">
        <f t="shared" si="9"/>
        <v xml:space="preserve"> </v>
      </c>
      <c r="M195" s="79"/>
      <c r="N195" s="80"/>
      <c r="O195" s="80"/>
      <c r="P195" s="75">
        <f t="shared" si="12"/>
        <v>0</v>
      </c>
      <c r="Q195" s="76" t="str">
        <f t="shared" si="10"/>
        <v xml:space="preserve"> </v>
      </c>
      <c r="R195" s="167"/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/>
      <c r="H196" s="80"/>
      <c r="I196" s="80"/>
      <c r="J196" s="80"/>
      <c r="K196" s="75">
        <f t="shared" si="11"/>
        <v>0</v>
      </c>
      <c r="L196" s="76" t="str">
        <f t="shared" si="9"/>
        <v xml:space="preserve"> </v>
      </c>
      <c r="M196" s="79"/>
      <c r="N196" s="80"/>
      <c r="O196" s="80"/>
      <c r="P196" s="75">
        <f t="shared" si="12"/>
        <v>0</v>
      </c>
      <c r="Q196" s="76" t="str">
        <f t="shared" si="10"/>
        <v xml:space="preserve"> </v>
      </c>
      <c r="R196" s="167"/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/>
      <c r="H197" s="80"/>
      <c r="I197" s="80"/>
      <c r="J197" s="80"/>
      <c r="K197" s="75">
        <f t="shared" si="11"/>
        <v>0</v>
      </c>
      <c r="L197" s="76" t="str">
        <f t="shared" si="9"/>
        <v xml:space="preserve"> </v>
      </c>
      <c r="M197" s="79"/>
      <c r="N197" s="80"/>
      <c r="O197" s="80"/>
      <c r="P197" s="75">
        <f t="shared" si="12"/>
        <v>0</v>
      </c>
      <c r="Q197" s="76" t="str">
        <f t="shared" si="10"/>
        <v xml:space="preserve"> </v>
      </c>
      <c r="R197" s="167"/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/>
      <c r="H198" s="80"/>
      <c r="I198" s="80"/>
      <c r="J198" s="80"/>
      <c r="K198" s="75">
        <f t="shared" si="11"/>
        <v>0</v>
      </c>
      <c r="L198" s="76" t="str">
        <f t="shared" si="9"/>
        <v xml:space="preserve"> </v>
      </c>
      <c r="M198" s="79"/>
      <c r="N198" s="80"/>
      <c r="O198" s="80"/>
      <c r="P198" s="75">
        <f t="shared" si="12"/>
        <v>0</v>
      </c>
      <c r="Q198" s="76" t="str">
        <f t="shared" si="10"/>
        <v xml:space="preserve"> </v>
      </c>
      <c r="R198" s="167"/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/>
      <c r="H199" s="80"/>
      <c r="I199" s="80"/>
      <c r="J199" s="80"/>
      <c r="K199" s="75">
        <f t="shared" si="11"/>
        <v>0</v>
      </c>
      <c r="L199" s="76" t="str">
        <f t="shared" ref="L199:L262" si="13">VLOOKUP(K199,predikat,2)</f>
        <v xml:space="preserve"> </v>
      </c>
      <c r="M199" s="79"/>
      <c r="N199" s="80"/>
      <c r="O199" s="80"/>
      <c r="P199" s="75">
        <f t="shared" si="12"/>
        <v>0</v>
      </c>
      <c r="Q199" s="76" t="str">
        <f t="shared" ref="Q199:Q262" si="14">VLOOKUP(P199,predikat,2)</f>
        <v xml:space="preserve"> </v>
      </c>
      <c r="R199" s="167"/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/>
      <c r="H200" s="80"/>
      <c r="I200" s="80"/>
      <c r="J200" s="80"/>
      <c r="K200" s="75">
        <f t="shared" ref="K200:K263" si="15">IF(COUNTA(G200:I200)=0,0,ROUND((SUM(G200:I200)/COUNTA(G200:I200)*$J$1+SUM(J200)*$J$2)/($J$1+$J$2),0))</f>
        <v>0</v>
      </c>
      <c r="L200" s="76" t="str">
        <f t="shared" si="13"/>
        <v xml:space="preserve"> </v>
      </c>
      <c r="M200" s="79"/>
      <c r="N200" s="80"/>
      <c r="O200" s="80"/>
      <c r="P200" s="75">
        <f t="shared" ref="P200:P263" si="16">IF(SUM(M200:O200)=0,0,ROUND(SUM(M200:O200)/COUNTA(M200:O200),0))</f>
        <v>0</v>
      </c>
      <c r="Q200" s="76" t="str">
        <f t="shared" si="14"/>
        <v xml:space="preserve"> </v>
      </c>
      <c r="R200" s="167"/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/>
      <c r="H201" s="80"/>
      <c r="I201" s="80"/>
      <c r="J201" s="80"/>
      <c r="K201" s="75">
        <f t="shared" si="15"/>
        <v>0</v>
      </c>
      <c r="L201" s="76" t="str">
        <f t="shared" si="13"/>
        <v xml:space="preserve"> </v>
      </c>
      <c r="M201" s="79"/>
      <c r="N201" s="80"/>
      <c r="O201" s="80"/>
      <c r="P201" s="75">
        <f t="shared" si="16"/>
        <v>0</v>
      </c>
      <c r="Q201" s="76" t="str">
        <f t="shared" si="14"/>
        <v xml:space="preserve"> </v>
      </c>
      <c r="R201" s="167"/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/>
      <c r="H202" s="80"/>
      <c r="I202" s="80"/>
      <c r="J202" s="80"/>
      <c r="K202" s="75">
        <f t="shared" si="15"/>
        <v>0</v>
      </c>
      <c r="L202" s="76" t="str">
        <f t="shared" si="13"/>
        <v xml:space="preserve"> </v>
      </c>
      <c r="M202" s="79"/>
      <c r="N202" s="80"/>
      <c r="O202" s="80"/>
      <c r="P202" s="75">
        <f t="shared" si="16"/>
        <v>0</v>
      </c>
      <c r="Q202" s="76" t="str">
        <f t="shared" si="14"/>
        <v xml:space="preserve"> </v>
      </c>
      <c r="R202" s="167"/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/>
      <c r="H203" s="80"/>
      <c r="I203" s="80"/>
      <c r="J203" s="80"/>
      <c r="K203" s="75">
        <f t="shared" si="15"/>
        <v>0</v>
      </c>
      <c r="L203" s="76" t="str">
        <f t="shared" si="13"/>
        <v xml:space="preserve"> </v>
      </c>
      <c r="M203" s="79"/>
      <c r="N203" s="80"/>
      <c r="O203" s="80"/>
      <c r="P203" s="75">
        <f t="shared" si="16"/>
        <v>0</v>
      </c>
      <c r="Q203" s="76" t="str">
        <f t="shared" si="14"/>
        <v xml:space="preserve"> </v>
      </c>
      <c r="R203" s="167"/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/>
      <c r="H204" s="80"/>
      <c r="I204" s="80"/>
      <c r="J204" s="80"/>
      <c r="K204" s="75">
        <f t="shared" si="15"/>
        <v>0</v>
      </c>
      <c r="L204" s="76" t="str">
        <f t="shared" si="13"/>
        <v xml:space="preserve"> </v>
      </c>
      <c r="M204" s="79"/>
      <c r="N204" s="80"/>
      <c r="O204" s="80"/>
      <c r="P204" s="75">
        <f t="shared" si="16"/>
        <v>0</v>
      </c>
      <c r="Q204" s="76" t="str">
        <f t="shared" si="14"/>
        <v xml:space="preserve"> </v>
      </c>
      <c r="R204" s="167"/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/>
      <c r="H205" s="80"/>
      <c r="I205" s="80"/>
      <c r="J205" s="80"/>
      <c r="K205" s="75">
        <f t="shared" si="15"/>
        <v>0</v>
      </c>
      <c r="L205" s="76" t="str">
        <f t="shared" si="13"/>
        <v xml:space="preserve"> </v>
      </c>
      <c r="M205" s="79"/>
      <c r="N205" s="80"/>
      <c r="O205" s="80"/>
      <c r="P205" s="75">
        <f t="shared" si="16"/>
        <v>0</v>
      </c>
      <c r="Q205" s="76" t="str">
        <f t="shared" si="14"/>
        <v xml:space="preserve"> </v>
      </c>
      <c r="R205" s="167"/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/>
      <c r="H206" s="80"/>
      <c r="I206" s="80"/>
      <c r="J206" s="80"/>
      <c r="K206" s="75">
        <f t="shared" si="15"/>
        <v>0</v>
      </c>
      <c r="L206" s="76" t="str">
        <f t="shared" si="13"/>
        <v xml:space="preserve"> </v>
      </c>
      <c r="M206" s="79"/>
      <c r="N206" s="80"/>
      <c r="O206" s="80"/>
      <c r="P206" s="75">
        <f t="shared" si="16"/>
        <v>0</v>
      </c>
      <c r="Q206" s="76" t="str">
        <f t="shared" si="14"/>
        <v xml:space="preserve"> </v>
      </c>
      <c r="R206" s="167"/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/>
      <c r="H207" s="80"/>
      <c r="I207" s="80"/>
      <c r="J207" s="80"/>
      <c r="K207" s="75">
        <f t="shared" si="15"/>
        <v>0</v>
      </c>
      <c r="L207" s="76" t="str">
        <f t="shared" si="13"/>
        <v xml:space="preserve"> </v>
      </c>
      <c r="M207" s="79"/>
      <c r="N207" s="80"/>
      <c r="O207" s="80"/>
      <c r="P207" s="75">
        <f t="shared" si="16"/>
        <v>0</v>
      </c>
      <c r="Q207" s="76" t="str">
        <f t="shared" si="14"/>
        <v xml:space="preserve"> </v>
      </c>
      <c r="R207" s="167"/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/>
      <c r="H208" s="80"/>
      <c r="I208" s="80"/>
      <c r="J208" s="80"/>
      <c r="K208" s="75">
        <f t="shared" si="15"/>
        <v>0</v>
      </c>
      <c r="L208" s="76" t="str">
        <f t="shared" si="13"/>
        <v xml:space="preserve"> </v>
      </c>
      <c r="M208" s="79"/>
      <c r="N208" s="80"/>
      <c r="O208" s="80"/>
      <c r="P208" s="75">
        <f t="shared" si="16"/>
        <v>0</v>
      </c>
      <c r="Q208" s="76" t="str">
        <f t="shared" si="14"/>
        <v xml:space="preserve"> </v>
      </c>
      <c r="R208" s="167"/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/>
      <c r="H209" s="80"/>
      <c r="I209" s="80"/>
      <c r="J209" s="80"/>
      <c r="K209" s="75">
        <f t="shared" si="15"/>
        <v>0</v>
      </c>
      <c r="L209" s="76" t="str">
        <f t="shared" si="13"/>
        <v xml:space="preserve"> </v>
      </c>
      <c r="M209" s="79"/>
      <c r="N209" s="80"/>
      <c r="O209" s="80"/>
      <c r="P209" s="75">
        <f t="shared" si="16"/>
        <v>0</v>
      </c>
      <c r="Q209" s="76" t="str">
        <f t="shared" si="14"/>
        <v xml:space="preserve"> </v>
      </c>
      <c r="R209" s="167"/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/>
      <c r="H210" s="80"/>
      <c r="I210" s="80"/>
      <c r="J210" s="80"/>
      <c r="K210" s="75">
        <f t="shared" si="15"/>
        <v>0</v>
      </c>
      <c r="L210" s="76" t="str">
        <f t="shared" si="13"/>
        <v xml:space="preserve"> </v>
      </c>
      <c r="M210" s="79"/>
      <c r="N210" s="80"/>
      <c r="O210" s="80"/>
      <c r="P210" s="75">
        <f t="shared" si="16"/>
        <v>0</v>
      </c>
      <c r="Q210" s="76" t="str">
        <f t="shared" si="14"/>
        <v xml:space="preserve"> </v>
      </c>
      <c r="R210" s="167"/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/>
      <c r="H211" s="80"/>
      <c r="I211" s="80"/>
      <c r="J211" s="80"/>
      <c r="K211" s="75">
        <f t="shared" si="15"/>
        <v>0</v>
      </c>
      <c r="L211" s="76" t="str">
        <f t="shared" si="13"/>
        <v xml:space="preserve"> </v>
      </c>
      <c r="M211" s="79"/>
      <c r="N211" s="80"/>
      <c r="O211" s="80"/>
      <c r="P211" s="75">
        <f t="shared" si="16"/>
        <v>0</v>
      </c>
      <c r="Q211" s="76" t="str">
        <f t="shared" si="14"/>
        <v xml:space="preserve"> </v>
      </c>
      <c r="R211" s="167"/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/>
      <c r="H212" s="80"/>
      <c r="I212" s="80"/>
      <c r="J212" s="80"/>
      <c r="K212" s="75">
        <f t="shared" si="15"/>
        <v>0</v>
      </c>
      <c r="L212" s="76" t="str">
        <f t="shared" si="13"/>
        <v xml:space="preserve"> </v>
      </c>
      <c r="M212" s="79"/>
      <c r="N212" s="80"/>
      <c r="O212" s="80"/>
      <c r="P212" s="75">
        <f t="shared" si="16"/>
        <v>0</v>
      </c>
      <c r="Q212" s="76" t="str">
        <f t="shared" si="14"/>
        <v xml:space="preserve"> </v>
      </c>
      <c r="R212" s="167"/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/>
      <c r="H213" s="80"/>
      <c r="I213" s="80"/>
      <c r="J213" s="80"/>
      <c r="K213" s="75">
        <f t="shared" si="15"/>
        <v>0</v>
      </c>
      <c r="L213" s="76" t="str">
        <f t="shared" si="13"/>
        <v xml:space="preserve"> </v>
      </c>
      <c r="M213" s="79"/>
      <c r="N213" s="80"/>
      <c r="O213" s="80"/>
      <c r="P213" s="75">
        <f t="shared" si="16"/>
        <v>0</v>
      </c>
      <c r="Q213" s="76" t="str">
        <f t="shared" si="14"/>
        <v xml:space="preserve"> </v>
      </c>
      <c r="R213" s="167"/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/>
      <c r="H214" s="80"/>
      <c r="I214" s="80"/>
      <c r="J214" s="80"/>
      <c r="K214" s="75">
        <f t="shared" si="15"/>
        <v>0</v>
      </c>
      <c r="L214" s="76" t="str">
        <f t="shared" si="13"/>
        <v xml:space="preserve"> </v>
      </c>
      <c r="M214" s="79"/>
      <c r="N214" s="80"/>
      <c r="O214" s="80"/>
      <c r="P214" s="75">
        <f t="shared" si="16"/>
        <v>0</v>
      </c>
      <c r="Q214" s="76" t="str">
        <f t="shared" si="14"/>
        <v xml:space="preserve"> </v>
      </c>
      <c r="R214" s="167"/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/>
      <c r="H215" s="80"/>
      <c r="I215" s="80"/>
      <c r="J215" s="80"/>
      <c r="K215" s="75">
        <f t="shared" si="15"/>
        <v>0</v>
      </c>
      <c r="L215" s="76" t="str">
        <f t="shared" si="13"/>
        <v xml:space="preserve"> </v>
      </c>
      <c r="M215" s="79"/>
      <c r="N215" s="80"/>
      <c r="O215" s="80"/>
      <c r="P215" s="75">
        <f t="shared" si="16"/>
        <v>0</v>
      </c>
      <c r="Q215" s="76" t="str">
        <f t="shared" si="14"/>
        <v xml:space="preserve"> </v>
      </c>
      <c r="R215" s="167"/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/>
      <c r="H216" s="80"/>
      <c r="I216" s="80"/>
      <c r="J216" s="80"/>
      <c r="K216" s="75">
        <f t="shared" si="15"/>
        <v>0</v>
      </c>
      <c r="L216" s="76" t="str">
        <f t="shared" si="13"/>
        <v xml:space="preserve"> </v>
      </c>
      <c r="M216" s="79"/>
      <c r="N216" s="80"/>
      <c r="O216" s="80"/>
      <c r="P216" s="75">
        <f t="shared" si="16"/>
        <v>0</v>
      </c>
      <c r="Q216" s="76" t="str">
        <f t="shared" si="14"/>
        <v xml:space="preserve"> </v>
      </c>
      <c r="R216" s="167"/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/>
      <c r="H217" s="80"/>
      <c r="I217" s="80"/>
      <c r="J217" s="80"/>
      <c r="K217" s="75">
        <f t="shared" si="15"/>
        <v>0</v>
      </c>
      <c r="L217" s="76" t="str">
        <f t="shared" si="13"/>
        <v xml:space="preserve"> </v>
      </c>
      <c r="M217" s="79"/>
      <c r="N217" s="80"/>
      <c r="O217" s="80"/>
      <c r="P217" s="75">
        <f t="shared" si="16"/>
        <v>0</v>
      </c>
      <c r="Q217" s="76" t="str">
        <f t="shared" si="14"/>
        <v xml:space="preserve"> </v>
      </c>
      <c r="R217" s="167"/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/>
      <c r="H218" s="80"/>
      <c r="I218" s="80"/>
      <c r="J218" s="80"/>
      <c r="K218" s="75">
        <f t="shared" si="15"/>
        <v>0</v>
      </c>
      <c r="L218" s="76" t="str">
        <f t="shared" si="13"/>
        <v xml:space="preserve"> </v>
      </c>
      <c r="M218" s="79"/>
      <c r="N218" s="80"/>
      <c r="O218" s="80"/>
      <c r="P218" s="75">
        <f t="shared" si="16"/>
        <v>0</v>
      </c>
      <c r="Q218" s="76" t="str">
        <f t="shared" si="14"/>
        <v xml:space="preserve"> </v>
      </c>
      <c r="R218" s="167"/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/>
      <c r="H219" s="80"/>
      <c r="I219" s="80"/>
      <c r="J219" s="80"/>
      <c r="K219" s="75">
        <f t="shared" si="15"/>
        <v>0</v>
      </c>
      <c r="L219" s="76" t="str">
        <f t="shared" si="13"/>
        <v xml:space="preserve"> </v>
      </c>
      <c r="M219" s="79"/>
      <c r="N219" s="80"/>
      <c r="O219" s="80"/>
      <c r="P219" s="75">
        <f t="shared" si="16"/>
        <v>0</v>
      </c>
      <c r="Q219" s="76" t="str">
        <f t="shared" si="14"/>
        <v xml:space="preserve"> </v>
      </c>
      <c r="R219" s="167"/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/>
      <c r="H220" s="80"/>
      <c r="I220" s="80"/>
      <c r="J220" s="80"/>
      <c r="K220" s="75">
        <f t="shared" si="15"/>
        <v>0</v>
      </c>
      <c r="L220" s="76" t="str">
        <f t="shared" si="13"/>
        <v xml:space="preserve"> </v>
      </c>
      <c r="M220" s="79"/>
      <c r="N220" s="80"/>
      <c r="O220" s="80"/>
      <c r="P220" s="75">
        <f t="shared" si="16"/>
        <v>0</v>
      </c>
      <c r="Q220" s="76" t="str">
        <f t="shared" si="14"/>
        <v xml:space="preserve"> </v>
      </c>
      <c r="R220" s="167"/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/>
      <c r="H221" s="80"/>
      <c r="I221" s="80"/>
      <c r="J221" s="80"/>
      <c r="K221" s="75">
        <f t="shared" si="15"/>
        <v>0</v>
      </c>
      <c r="L221" s="76" t="str">
        <f t="shared" si="13"/>
        <v xml:space="preserve"> </v>
      </c>
      <c r="M221" s="79"/>
      <c r="N221" s="80"/>
      <c r="O221" s="80"/>
      <c r="P221" s="75">
        <f t="shared" si="16"/>
        <v>0</v>
      </c>
      <c r="Q221" s="76" t="str">
        <f t="shared" si="14"/>
        <v xml:space="preserve"> </v>
      </c>
      <c r="R221" s="167"/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/>
      <c r="H222" s="80"/>
      <c r="I222" s="80"/>
      <c r="J222" s="80"/>
      <c r="K222" s="75">
        <f t="shared" si="15"/>
        <v>0</v>
      </c>
      <c r="L222" s="76" t="str">
        <f t="shared" si="13"/>
        <v xml:space="preserve"> </v>
      </c>
      <c r="M222" s="79"/>
      <c r="N222" s="80"/>
      <c r="O222" s="80"/>
      <c r="P222" s="75">
        <f t="shared" si="16"/>
        <v>0</v>
      </c>
      <c r="Q222" s="76" t="str">
        <f t="shared" si="14"/>
        <v xml:space="preserve"> </v>
      </c>
      <c r="R222" s="167"/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/>
      <c r="H223" s="80"/>
      <c r="I223" s="80"/>
      <c r="J223" s="80"/>
      <c r="K223" s="75">
        <f t="shared" si="15"/>
        <v>0</v>
      </c>
      <c r="L223" s="76" t="str">
        <f t="shared" si="13"/>
        <v xml:space="preserve"> </v>
      </c>
      <c r="M223" s="79"/>
      <c r="N223" s="80"/>
      <c r="O223" s="80"/>
      <c r="P223" s="75">
        <f t="shared" si="16"/>
        <v>0</v>
      </c>
      <c r="Q223" s="76" t="str">
        <f t="shared" si="14"/>
        <v xml:space="preserve"> </v>
      </c>
      <c r="R223" s="167"/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/>
      <c r="H224" s="80"/>
      <c r="I224" s="80"/>
      <c r="J224" s="80"/>
      <c r="K224" s="75">
        <f t="shared" si="15"/>
        <v>0</v>
      </c>
      <c r="L224" s="76" t="str">
        <f t="shared" si="13"/>
        <v xml:space="preserve"> </v>
      </c>
      <c r="M224" s="79"/>
      <c r="N224" s="80"/>
      <c r="O224" s="80"/>
      <c r="P224" s="75">
        <f t="shared" si="16"/>
        <v>0</v>
      </c>
      <c r="Q224" s="76" t="str">
        <f t="shared" si="14"/>
        <v xml:space="preserve"> </v>
      </c>
      <c r="R224" s="167"/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/>
      <c r="H225" s="80"/>
      <c r="I225" s="80"/>
      <c r="J225" s="80"/>
      <c r="K225" s="75">
        <f t="shared" si="15"/>
        <v>0</v>
      </c>
      <c r="L225" s="76" t="str">
        <f t="shared" si="13"/>
        <v xml:space="preserve"> </v>
      </c>
      <c r="M225" s="79"/>
      <c r="N225" s="80"/>
      <c r="O225" s="80"/>
      <c r="P225" s="75">
        <f t="shared" si="16"/>
        <v>0</v>
      </c>
      <c r="Q225" s="76" t="str">
        <f t="shared" si="14"/>
        <v xml:space="preserve"> </v>
      </c>
      <c r="R225" s="167"/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/>
      <c r="H226" s="80"/>
      <c r="I226" s="80"/>
      <c r="J226" s="80"/>
      <c r="K226" s="75">
        <f t="shared" si="15"/>
        <v>0</v>
      </c>
      <c r="L226" s="76" t="str">
        <f t="shared" si="13"/>
        <v xml:space="preserve"> </v>
      </c>
      <c r="M226" s="79"/>
      <c r="N226" s="80"/>
      <c r="O226" s="80"/>
      <c r="P226" s="75">
        <f t="shared" si="16"/>
        <v>0</v>
      </c>
      <c r="Q226" s="76" t="str">
        <f t="shared" si="14"/>
        <v xml:space="preserve"> </v>
      </c>
      <c r="R226" s="167"/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/>
      <c r="H227" s="80"/>
      <c r="I227" s="80"/>
      <c r="J227" s="80"/>
      <c r="K227" s="75">
        <f t="shared" si="15"/>
        <v>0</v>
      </c>
      <c r="L227" s="76" t="str">
        <f t="shared" si="13"/>
        <v xml:space="preserve"> </v>
      </c>
      <c r="M227" s="79"/>
      <c r="N227" s="80"/>
      <c r="O227" s="80"/>
      <c r="P227" s="75">
        <f t="shared" si="16"/>
        <v>0</v>
      </c>
      <c r="Q227" s="76" t="str">
        <f t="shared" si="14"/>
        <v xml:space="preserve"> </v>
      </c>
      <c r="R227" s="167"/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/>
      <c r="H228" s="80"/>
      <c r="I228" s="80"/>
      <c r="J228" s="80"/>
      <c r="K228" s="75">
        <f t="shared" si="15"/>
        <v>0</v>
      </c>
      <c r="L228" s="76" t="str">
        <f t="shared" si="13"/>
        <v xml:space="preserve"> </v>
      </c>
      <c r="M228" s="79"/>
      <c r="N228" s="80"/>
      <c r="O228" s="80"/>
      <c r="P228" s="75">
        <f t="shared" si="16"/>
        <v>0</v>
      </c>
      <c r="Q228" s="76" t="str">
        <f t="shared" si="14"/>
        <v xml:space="preserve"> </v>
      </c>
      <c r="R228" s="167"/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/>
      <c r="H229" s="80"/>
      <c r="I229" s="80"/>
      <c r="J229" s="80"/>
      <c r="K229" s="75">
        <f t="shared" si="15"/>
        <v>0</v>
      </c>
      <c r="L229" s="76" t="str">
        <f t="shared" si="13"/>
        <v xml:space="preserve"> </v>
      </c>
      <c r="M229" s="79"/>
      <c r="N229" s="80"/>
      <c r="O229" s="80"/>
      <c r="P229" s="75">
        <f t="shared" si="16"/>
        <v>0</v>
      </c>
      <c r="Q229" s="76" t="str">
        <f t="shared" si="14"/>
        <v xml:space="preserve"> </v>
      </c>
      <c r="R229" s="167"/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/>
      <c r="H230" s="80"/>
      <c r="I230" s="80"/>
      <c r="J230" s="80"/>
      <c r="K230" s="75">
        <f t="shared" si="15"/>
        <v>0</v>
      </c>
      <c r="L230" s="76" t="str">
        <f t="shared" si="13"/>
        <v xml:space="preserve"> </v>
      </c>
      <c r="M230" s="79"/>
      <c r="N230" s="80"/>
      <c r="O230" s="80"/>
      <c r="P230" s="75">
        <f t="shared" si="16"/>
        <v>0</v>
      </c>
      <c r="Q230" s="76" t="str">
        <f t="shared" si="14"/>
        <v xml:space="preserve"> </v>
      </c>
      <c r="R230" s="167"/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/>
      <c r="H231" s="80"/>
      <c r="I231" s="80"/>
      <c r="J231" s="80"/>
      <c r="K231" s="75">
        <f t="shared" si="15"/>
        <v>0</v>
      </c>
      <c r="L231" s="76" t="str">
        <f t="shared" si="13"/>
        <v xml:space="preserve"> </v>
      </c>
      <c r="M231" s="79"/>
      <c r="N231" s="80"/>
      <c r="O231" s="80"/>
      <c r="P231" s="75">
        <f t="shared" si="16"/>
        <v>0</v>
      </c>
      <c r="Q231" s="76" t="str">
        <f t="shared" si="14"/>
        <v xml:space="preserve"> </v>
      </c>
      <c r="R231" s="167"/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/>
      <c r="H232" s="80"/>
      <c r="I232" s="80"/>
      <c r="J232" s="80"/>
      <c r="K232" s="75">
        <f t="shared" si="15"/>
        <v>0</v>
      </c>
      <c r="L232" s="76" t="str">
        <f t="shared" si="13"/>
        <v xml:space="preserve"> </v>
      </c>
      <c r="M232" s="79"/>
      <c r="N232" s="80"/>
      <c r="O232" s="80"/>
      <c r="P232" s="75">
        <f t="shared" si="16"/>
        <v>0</v>
      </c>
      <c r="Q232" s="76" t="str">
        <f t="shared" si="14"/>
        <v xml:space="preserve"> </v>
      </c>
      <c r="R232" s="167"/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/>
      <c r="H233" s="80"/>
      <c r="I233" s="80"/>
      <c r="J233" s="80"/>
      <c r="K233" s="75">
        <f t="shared" si="15"/>
        <v>0</v>
      </c>
      <c r="L233" s="76" t="str">
        <f t="shared" si="13"/>
        <v xml:space="preserve"> </v>
      </c>
      <c r="M233" s="79"/>
      <c r="N233" s="80"/>
      <c r="O233" s="80"/>
      <c r="P233" s="75">
        <f t="shared" si="16"/>
        <v>0</v>
      </c>
      <c r="Q233" s="76" t="str">
        <f t="shared" si="14"/>
        <v xml:space="preserve"> </v>
      </c>
      <c r="R233" s="167"/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/>
      <c r="H234" s="80"/>
      <c r="I234" s="80"/>
      <c r="J234" s="80"/>
      <c r="K234" s="75">
        <f t="shared" si="15"/>
        <v>0</v>
      </c>
      <c r="L234" s="76" t="str">
        <f t="shared" si="13"/>
        <v xml:space="preserve"> </v>
      </c>
      <c r="M234" s="79"/>
      <c r="N234" s="80"/>
      <c r="O234" s="80"/>
      <c r="P234" s="75">
        <f t="shared" si="16"/>
        <v>0</v>
      </c>
      <c r="Q234" s="76" t="str">
        <f t="shared" si="14"/>
        <v xml:space="preserve"> </v>
      </c>
      <c r="R234" s="167"/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/>
      <c r="H235" s="80"/>
      <c r="I235" s="80"/>
      <c r="J235" s="80"/>
      <c r="K235" s="75">
        <f t="shared" si="15"/>
        <v>0</v>
      </c>
      <c r="L235" s="76" t="str">
        <f t="shared" si="13"/>
        <v xml:space="preserve"> </v>
      </c>
      <c r="M235" s="79"/>
      <c r="N235" s="80"/>
      <c r="O235" s="80"/>
      <c r="P235" s="75">
        <f t="shared" si="16"/>
        <v>0</v>
      </c>
      <c r="Q235" s="76" t="str">
        <f t="shared" si="14"/>
        <v xml:space="preserve"> </v>
      </c>
      <c r="R235" s="167"/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/>
      <c r="H236" s="80"/>
      <c r="I236" s="80"/>
      <c r="J236" s="80"/>
      <c r="K236" s="75">
        <f t="shared" si="15"/>
        <v>0</v>
      </c>
      <c r="L236" s="76" t="str">
        <f t="shared" si="13"/>
        <v xml:space="preserve"> </v>
      </c>
      <c r="M236" s="79"/>
      <c r="N236" s="80"/>
      <c r="O236" s="80"/>
      <c r="P236" s="75">
        <f t="shared" si="16"/>
        <v>0</v>
      </c>
      <c r="Q236" s="76" t="str">
        <f t="shared" si="14"/>
        <v xml:space="preserve"> </v>
      </c>
      <c r="R236" s="167"/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/>
      <c r="H237" s="80"/>
      <c r="I237" s="80"/>
      <c r="J237" s="80"/>
      <c r="K237" s="75">
        <f t="shared" si="15"/>
        <v>0</v>
      </c>
      <c r="L237" s="76" t="str">
        <f t="shared" si="13"/>
        <v xml:space="preserve"> </v>
      </c>
      <c r="M237" s="79"/>
      <c r="N237" s="80"/>
      <c r="O237" s="80"/>
      <c r="P237" s="75">
        <f t="shared" si="16"/>
        <v>0</v>
      </c>
      <c r="Q237" s="76" t="str">
        <f t="shared" si="14"/>
        <v xml:space="preserve"> </v>
      </c>
      <c r="R237" s="167"/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/>
      <c r="H238" s="80"/>
      <c r="I238" s="80"/>
      <c r="J238" s="80"/>
      <c r="K238" s="75">
        <f t="shared" si="15"/>
        <v>0</v>
      </c>
      <c r="L238" s="76" t="str">
        <f t="shared" si="13"/>
        <v xml:space="preserve"> </v>
      </c>
      <c r="M238" s="79"/>
      <c r="N238" s="80"/>
      <c r="O238" s="80"/>
      <c r="P238" s="75">
        <f t="shared" si="16"/>
        <v>0</v>
      </c>
      <c r="Q238" s="76" t="str">
        <f t="shared" si="14"/>
        <v xml:space="preserve"> </v>
      </c>
      <c r="R238" s="167"/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/>
      <c r="H239" s="80"/>
      <c r="I239" s="80"/>
      <c r="J239" s="80"/>
      <c r="K239" s="75">
        <f t="shared" si="15"/>
        <v>0</v>
      </c>
      <c r="L239" s="76" t="str">
        <f t="shared" si="13"/>
        <v xml:space="preserve"> </v>
      </c>
      <c r="M239" s="79"/>
      <c r="N239" s="80"/>
      <c r="O239" s="80"/>
      <c r="P239" s="75">
        <f t="shared" si="16"/>
        <v>0</v>
      </c>
      <c r="Q239" s="76" t="str">
        <f t="shared" si="14"/>
        <v xml:space="preserve"> </v>
      </c>
      <c r="R239" s="167"/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/>
      <c r="H240" s="80"/>
      <c r="I240" s="80"/>
      <c r="J240" s="80"/>
      <c r="K240" s="75">
        <f t="shared" si="15"/>
        <v>0</v>
      </c>
      <c r="L240" s="76" t="str">
        <f t="shared" si="13"/>
        <v xml:space="preserve"> </v>
      </c>
      <c r="M240" s="79"/>
      <c r="N240" s="80"/>
      <c r="O240" s="80"/>
      <c r="P240" s="75">
        <f t="shared" si="16"/>
        <v>0</v>
      </c>
      <c r="Q240" s="76" t="str">
        <f t="shared" si="14"/>
        <v xml:space="preserve"> </v>
      </c>
      <c r="R240" s="167"/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/>
      <c r="H241" s="80"/>
      <c r="I241" s="80"/>
      <c r="J241" s="80"/>
      <c r="K241" s="75">
        <f t="shared" si="15"/>
        <v>0</v>
      </c>
      <c r="L241" s="76" t="str">
        <f t="shared" si="13"/>
        <v xml:space="preserve"> </v>
      </c>
      <c r="M241" s="79"/>
      <c r="N241" s="80"/>
      <c r="O241" s="80"/>
      <c r="P241" s="75">
        <f t="shared" si="16"/>
        <v>0</v>
      </c>
      <c r="Q241" s="76" t="str">
        <f t="shared" si="14"/>
        <v xml:space="preserve"> </v>
      </c>
      <c r="R241" s="167"/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/>
      <c r="H242" s="80"/>
      <c r="I242" s="80"/>
      <c r="J242" s="80"/>
      <c r="K242" s="75">
        <f t="shared" si="15"/>
        <v>0</v>
      </c>
      <c r="L242" s="76" t="str">
        <f t="shared" si="13"/>
        <v xml:space="preserve"> </v>
      </c>
      <c r="M242" s="79"/>
      <c r="N242" s="80"/>
      <c r="O242" s="80"/>
      <c r="P242" s="75">
        <f t="shared" si="16"/>
        <v>0</v>
      </c>
      <c r="Q242" s="76" t="str">
        <f t="shared" si="14"/>
        <v xml:space="preserve"> </v>
      </c>
      <c r="R242" s="167"/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/>
      <c r="H243" s="80"/>
      <c r="I243" s="80"/>
      <c r="J243" s="80"/>
      <c r="K243" s="75">
        <f t="shared" si="15"/>
        <v>0</v>
      </c>
      <c r="L243" s="76" t="str">
        <f t="shared" si="13"/>
        <v xml:space="preserve"> </v>
      </c>
      <c r="M243" s="79"/>
      <c r="N243" s="80"/>
      <c r="O243" s="80"/>
      <c r="P243" s="75">
        <f t="shared" si="16"/>
        <v>0</v>
      </c>
      <c r="Q243" s="76" t="str">
        <f t="shared" si="14"/>
        <v xml:space="preserve"> </v>
      </c>
      <c r="R243" s="167"/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/>
      <c r="H244" s="80"/>
      <c r="I244" s="80"/>
      <c r="J244" s="80"/>
      <c r="K244" s="75">
        <f t="shared" si="15"/>
        <v>0</v>
      </c>
      <c r="L244" s="76" t="str">
        <f t="shared" si="13"/>
        <v xml:space="preserve"> </v>
      </c>
      <c r="M244" s="79"/>
      <c r="N244" s="80"/>
      <c r="O244" s="80"/>
      <c r="P244" s="75">
        <f t="shared" si="16"/>
        <v>0</v>
      </c>
      <c r="Q244" s="76" t="str">
        <f t="shared" si="14"/>
        <v xml:space="preserve"> </v>
      </c>
      <c r="R244" s="167"/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/>
      <c r="H245" s="80"/>
      <c r="I245" s="80"/>
      <c r="J245" s="80"/>
      <c r="K245" s="75">
        <f t="shared" si="15"/>
        <v>0</v>
      </c>
      <c r="L245" s="76" t="str">
        <f t="shared" si="13"/>
        <v xml:space="preserve"> </v>
      </c>
      <c r="M245" s="79"/>
      <c r="N245" s="80"/>
      <c r="O245" s="80"/>
      <c r="P245" s="75">
        <f t="shared" si="16"/>
        <v>0</v>
      </c>
      <c r="Q245" s="76" t="str">
        <f t="shared" si="14"/>
        <v xml:space="preserve"> </v>
      </c>
      <c r="R245" s="167"/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80"/>
      <c r="K246" s="75">
        <f t="shared" si="15"/>
        <v>0</v>
      </c>
      <c r="L246" s="76" t="str">
        <f t="shared" si="13"/>
        <v xml:space="preserve"> </v>
      </c>
      <c r="M246" s="79"/>
      <c r="N246" s="80"/>
      <c r="O246" s="80"/>
      <c r="P246" s="75">
        <f t="shared" si="16"/>
        <v>0</v>
      </c>
      <c r="Q246" s="76" t="str">
        <f t="shared" si="14"/>
        <v xml:space="preserve"> </v>
      </c>
      <c r="R246" s="167"/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5"/>
        <v>0</v>
      </c>
      <c r="L247" s="76" t="str">
        <f t="shared" si="13"/>
        <v xml:space="preserve"> </v>
      </c>
      <c r="M247" s="79"/>
      <c r="N247" s="80"/>
      <c r="O247" s="80"/>
      <c r="P247" s="75">
        <f t="shared" si="16"/>
        <v>0</v>
      </c>
      <c r="Q247" s="76" t="str">
        <f t="shared" si="14"/>
        <v xml:space="preserve"> </v>
      </c>
      <c r="R247" s="167"/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5"/>
        <v>0</v>
      </c>
      <c r="L248" s="76" t="str">
        <f t="shared" si="13"/>
        <v xml:space="preserve"> </v>
      </c>
      <c r="M248" s="79"/>
      <c r="N248" s="80"/>
      <c r="O248" s="80"/>
      <c r="P248" s="75">
        <f t="shared" si="16"/>
        <v>0</v>
      </c>
      <c r="Q248" s="76" t="str">
        <f t="shared" si="14"/>
        <v xml:space="preserve"> </v>
      </c>
      <c r="R248" s="167"/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5"/>
        <v>0</v>
      </c>
      <c r="L249" s="76" t="str">
        <f t="shared" si="13"/>
        <v xml:space="preserve"> </v>
      </c>
      <c r="M249" s="79"/>
      <c r="N249" s="80"/>
      <c r="O249" s="80"/>
      <c r="P249" s="75">
        <f t="shared" si="16"/>
        <v>0</v>
      </c>
      <c r="Q249" s="76" t="str">
        <f t="shared" si="14"/>
        <v xml:space="preserve"> </v>
      </c>
      <c r="R249" s="167"/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5"/>
        <v>0</v>
      </c>
      <c r="L250" s="76" t="str">
        <f t="shared" si="13"/>
        <v xml:space="preserve"> </v>
      </c>
      <c r="M250" s="79"/>
      <c r="N250" s="80"/>
      <c r="O250" s="80"/>
      <c r="P250" s="75">
        <f t="shared" si="16"/>
        <v>0</v>
      </c>
      <c r="Q250" s="76" t="str">
        <f t="shared" si="14"/>
        <v xml:space="preserve"> </v>
      </c>
      <c r="R250" s="167"/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5"/>
        <v>0</v>
      </c>
      <c r="L251" s="76" t="str">
        <f t="shared" si="13"/>
        <v xml:space="preserve"> </v>
      </c>
      <c r="M251" s="79"/>
      <c r="N251" s="80"/>
      <c r="O251" s="80"/>
      <c r="P251" s="75">
        <f t="shared" si="16"/>
        <v>0</v>
      </c>
      <c r="Q251" s="76" t="str">
        <f t="shared" si="14"/>
        <v xml:space="preserve"> </v>
      </c>
      <c r="R251" s="167"/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5"/>
        <v>0</v>
      </c>
      <c r="L252" s="76" t="str">
        <f t="shared" si="13"/>
        <v xml:space="preserve"> </v>
      </c>
      <c r="M252" s="79"/>
      <c r="N252" s="80"/>
      <c r="O252" s="80"/>
      <c r="P252" s="75">
        <f t="shared" si="16"/>
        <v>0</v>
      </c>
      <c r="Q252" s="76" t="str">
        <f t="shared" si="14"/>
        <v xml:space="preserve"> </v>
      </c>
      <c r="R252" s="167"/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5"/>
        <v>0</v>
      </c>
      <c r="L253" s="76" t="str">
        <f t="shared" si="13"/>
        <v xml:space="preserve"> </v>
      </c>
      <c r="M253" s="79"/>
      <c r="N253" s="80"/>
      <c r="O253" s="80"/>
      <c r="P253" s="75">
        <f t="shared" si="16"/>
        <v>0</v>
      </c>
      <c r="Q253" s="76" t="str">
        <f t="shared" si="14"/>
        <v xml:space="preserve"> </v>
      </c>
      <c r="R253" s="167"/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5"/>
        <v>0</v>
      </c>
      <c r="L254" s="76" t="str">
        <f t="shared" si="13"/>
        <v xml:space="preserve"> </v>
      </c>
      <c r="M254" s="79"/>
      <c r="N254" s="80"/>
      <c r="O254" s="80"/>
      <c r="P254" s="75">
        <f t="shared" si="16"/>
        <v>0</v>
      </c>
      <c r="Q254" s="76" t="str">
        <f t="shared" si="14"/>
        <v xml:space="preserve"> </v>
      </c>
      <c r="R254" s="167"/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5"/>
        <v>0</v>
      </c>
      <c r="L255" s="76" t="str">
        <f t="shared" si="13"/>
        <v xml:space="preserve"> </v>
      </c>
      <c r="M255" s="79"/>
      <c r="N255" s="80"/>
      <c r="O255" s="80"/>
      <c r="P255" s="75">
        <f t="shared" si="16"/>
        <v>0</v>
      </c>
      <c r="Q255" s="76" t="str">
        <f t="shared" si="14"/>
        <v xml:space="preserve"> </v>
      </c>
      <c r="R255" s="167"/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5"/>
        <v>0</v>
      </c>
      <c r="L256" s="76" t="str">
        <f t="shared" si="13"/>
        <v xml:space="preserve"> </v>
      </c>
      <c r="M256" s="79"/>
      <c r="N256" s="80"/>
      <c r="O256" s="80"/>
      <c r="P256" s="75">
        <f t="shared" si="16"/>
        <v>0</v>
      </c>
      <c r="Q256" s="76" t="str">
        <f t="shared" si="14"/>
        <v xml:space="preserve"> </v>
      </c>
      <c r="R256" s="167"/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5"/>
        <v>0</v>
      </c>
      <c r="L257" s="76" t="str">
        <f t="shared" si="13"/>
        <v xml:space="preserve"> </v>
      </c>
      <c r="M257" s="79"/>
      <c r="N257" s="80"/>
      <c r="O257" s="80"/>
      <c r="P257" s="75">
        <f t="shared" si="16"/>
        <v>0</v>
      </c>
      <c r="Q257" s="76" t="str">
        <f t="shared" si="14"/>
        <v xml:space="preserve"> </v>
      </c>
      <c r="R257" s="167"/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5"/>
        <v>0</v>
      </c>
      <c r="L258" s="76" t="str">
        <f t="shared" si="13"/>
        <v xml:space="preserve"> </v>
      </c>
      <c r="M258" s="79"/>
      <c r="N258" s="80"/>
      <c r="O258" s="80"/>
      <c r="P258" s="75">
        <f t="shared" si="16"/>
        <v>0</v>
      </c>
      <c r="Q258" s="76" t="str">
        <f t="shared" si="14"/>
        <v xml:space="preserve"> </v>
      </c>
      <c r="R258" s="167"/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5"/>
        <v>0</v>
      </c>
      <c r="L259" s="76" t="str">
        <f t="shared" si="13"/>
        <v xml:space="preserve"> </v>
      </c>
      <c r="M259" s="79"/>
      <c r="N259" s="80"/>
      <c r="O259" s="80"/>
      <c r="P259" s="75">
        <f t="shared" si="16"/>
        <v>0</v>
      </c>
      <c r="Q259" s="76" t="str">
        <f t="shared" si="14"/>
        <v xml:space="preserve"> </v>
      </c>
      <c r="R259" s="167"/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5"/>
        <v>0</v>
      </c>
      <c r="L260" s="76" t="str">
        <f t="shared" si="13"/>
        <v xml:space="preserve"> </v>
      </c>
      <c r="M260" s="79"/>
      <c r="N260" s="80"/>
      <c r="O260" s="80"/>
      <c r="P260" s="75">
        <f t="shared" si="16"/>
        <v>0</v>
      </c>
      <c r="Q260" s="76" t="str">
        <f t="shared" si="14"/>
        <v xml:space="preserve"> </v>
      </c>
      <c r="R260" s="167"/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5"/>
        <v>0</v>
      </c>
      <c r="L261" s="76" t="str">
        <f t="shared" si="13"/>
        <v xml:space="preserve"> </v>
      </c>
      <c r="M261" s="79"/>
      <c r="N261" s="80"/>
      <c r="O261" s="80"/>
      <c r="P261" s="75">
        <f t="shared" si="16"/>
        <v>0</v>
      </c>
      <c r="Q261" s="76" t="str">
        <f t="shared" si="14"/>
        <v xml:space="preserve"> </v>
      </c>
      <c r="R261" s="167"/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5"/>
        <v>0</v>
      </c>
      <c r="L262" s="76" t="str">
        <f t="shared" si="13"/>
        <v xml:space="preserve"> </v>
      </c>
      <c r="M262" s="79"/>
      <c r="N262" s="80"/>
      <c r="O262" s="80"/>
      <c r="P262" s="75">
        <f t="shared" si="16"/>
        <v>0</v>
      </c>
      <c r="Q262" s="76" t="str">
        <f t="shared" si="14"/>
        <v xml:space="preserve"> </v>
      </c>
      <c r="R262" s="167"/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5"/>
        <v>0</v>
      </c>
      <c r="L263" s="76" t="str">
        <f t="shared" ref="L263:L326" si="17">VLOOKUP(K263,predikat,2)</f>
        <v xml:space="preserve"> </v>
      </c>
      <c r="M263" s="79"/>
      <c r="N263" s="80"/>
      <c r="O263" s="80"/>
      <c r="P263" s="75">
        <f t="shared" si="16"/>
        <v>0</v>
      </c>
      <c r="Q263" s="76" t="str">
        <f t="shared" ref="Q263:Q326" si="18">VLOOKUP(P263,predikat,2)</f>
        <v xml:space="preserve"> </v>
      </c>
      <c r="R263" s="167"/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9">IF(COUNTA(G264:I264)=0,0,ROUND((SUM(G264:I264)/COUNTA(G264:I264)*$J$1+SUM(J264)*$J$2)/($J$1+$J$2),0))</f>
        <v>0</v>
      </c>
      <c r="L264" s="76" t="str">
        <f t="shared" si="17"/>
        <v xml:space="preserve"> </v>
      </c>
      <c r="M264" s="79"/>
      <c r="N264" s="80"/>
      <c r="O264" s="80"/>
      <c r="P264" s="75">
        <f t="shared" ref="P264:P326" si="20">IF(SUM(M264:O264)=0,0,ROUND(SUM(M264:O264)/COUNTA(M264:O264),0))</f>
        <v>0</v>
      </c>
      <c r="Q264" s="76" t="str">
        <f t="shared" si="18"/>
        <v xml:space="preserve"> </v>
      </c>
      <c r="R264" s="167"/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9"/>
        <v>0</v>
      </c>
      <c r="L265" s="76" t="str">
        <f t="shared" si="17"/>
        <v xml:space="preserve"> </v>
      </c>
      <c r="M265" s="79"/>
      <c r="N265" s="80"/>
      <c r="O265" s="80"/>
      <c r="P265" s="75">
        <f t="shared" si="20"/>
        <v>0</v>
      </c>
      <c r="Q265" s="76" t="str">
        <f t="shared" si="18"/>
        <v xml:space="preserve"> </v>
      </c>
      <c r="R265" s="167"/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9"/>
        <v>0</v>
      </c>
      <c r="L266" s="76" t="str">
        <f t="shared" si="17"/>
        <v xml:space="preserve"> </v>
      </c>
      <c r="M266" s="79"/>
      <c r="N266" s="80"/>
      <c r="O266" s="80"/>
      <c r="P266" s="75">
        <f t="shared" si="20"/>
        <v>0</v>
      </c>
      <c r="Q266" s="76" t="str">
        <f t="shared" si="18"/>
        <v xml:space="preserve"> </v>
      </c>
      <c r="R266" s="167"/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9"/>
        <v>0</v>
      </c>
      <c r="L267" s="76" t="str">
        <f t="shared" si="17"/>
        <v xml:space="preserve"> </v>
      </c>
      <c r="M267" s="79"/>
      <c r="N267" s="80"/>
      <c r="O267" s="80"/>
      <c r="P267" s="75">
        <f t="shared" si="20"/>
        <v>0</v>
      </c>
      <c r="Q267" s="76" t="str">
        <f t="shared" si="18"/>
        <v xml:space="preserve"> </v>
      </c>
      <c r="R267" s="167"/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9"/>
        <v>0</v>
      </c>
      <c r="L268" s="76" t="str">
        <f t="shared" si="17"/>
        <v xml:space="preserve"> </v>
      </c>
      <c r="M268" s="79"/>
      <c r="N268" s="80"/>
      <c r="O268" s="80"/>
      <c r="P268" s="75">
        <f t="shared" si="20"/>
        <v>0</v>
      </c>
      <c r="Q268" s="76" t="str">
        <f t="shared" si="18"/>
        <v xml:space="preserve"> </v>
      </c>
      <c r="R268" s="167"/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9"/>
        <v>0</v>
      </c>
      <c r="L269" s="76" t="str">
        <f t="shared" si="17"/>
        <v xml:space="preserve"> </v>
      </c>
      <c r="M269" s="79"/>
      <c r="N269" s="80"/>
      <c r="O269" s="80"/>
      <c r="P269" s="75">
        <f t="shared" si="20"/>
        <v>0</v>
      </c>
      <c r="Q269" s="76" t="str">
        <f t="shared" si="18"/>
        <v xml:space="preserve"> </v>
      </c>
      <c r="R269" s="167"/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9"/>
        <v>0</v>
      </c>
      <c r="L270" s="76" t="str">
        <f t="shared" si="17"/>
        <v xml:space="preserve"> </v>
      </c>
      <c r="M270" s="79"/>
      <c r="N270" s="80"/>
      <c r="O270" s="80"/>
      <c r="P270" s="75">
        <f t="shared" si="20"/>
        <v>0</v>
      </c>
      <c r="Q270" s="76" t="str">
        <f t="shared" si="18"/>
        <v xml:space="preserve"> </v>
      </c>
      <c r="R270" s="167"/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9"/>
        <v>0</v>
      </c>
      <c r="L271" s="76" t="str">
        <f t="shared" si="17"/>
        <v xml:space="preserve"> </v>
      </c>
      <c r="M271" s="79"/>
      <c r="N271" s="80"/>
      <c r="O271" s="80"/>
      <c r="P271" s="75">
        <f t="shared" si="20"/>
        <v>0</v>
      </c>
      <c r="Q271" s="76" t="str">
        <f t="shared" si="18"/>
        <v xml:space="preserve"> </v>
      </c>
      <c r="R271" s="167"/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9"/>
        <v>0</v>
      </c>
      <c r="L272" s="76" t="str">
        <f t="shared" si="17"/>
        <v xml:space="preserve"> </v>
      </c>
      <c r="M272" s="79"/>
      <c r="N272" s="80"/>
      <c r="O272" s="80"/>
      <c r="P272" s="75">
        <f t="shared" si="20"/>
        <v>0</v>
      </c>
      <c r="Q272" s="76" t="str">
        <f t="shared" si="18"/>
        <v xml:space="preserve"> </v>
      </c>
      <c r="R272" s="167"/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9"/>
        <v>0</v>
      </c>
      <c r="L273" s="76" t="str">
        <f t="shared" si="17"/>
        <v xml:space="preserve"> </v>
      </c>
      <c r="M273" s="79"/>
      <c r="N273" s="80"/>
      <c r="O273" s="80"/>
      <c r="P273" s="75">
        <f t="shared" si="20"/>
        <v>0</v>
      </c>
      <c r="Q273" s="76" t="str">
        <f t="shared" si="18"/>
        <v xml:space="preserve"> </v>
      </c>
      <c r="R273" s="167"/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9"/>
        <v>0</v>
      </c>
      <c r="L274" s="76" t="str">
        <f t="shared" si="17"/>
        <v xml:space="preserve"> </v>
      </c>
      <c r="M274" s="79"/>
      <c r="N274" s="80"/>
      <c r="O274" s="80"/>
      <c r="P274" s="75">
        <f t="shared" si="20"/>
        <v>0</v>
      </c>
      <c r="Q274" s="76" t="str">
        <f t="shared" si="18"/>
        <v xml:space="preserve"> </v>
      </c>
      <c r="R274" s="167"/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9"/>
        <v>0</v>
      </c>
      <c r="L275" s="76" t="str">
        <f t="shared" si="17"/>
        <v xml:space="preserve"> </v>
      </c>
      <c r="M275" s="79"/>
      <c r="N275" s="80"/>
      <c r="O275" s="80"/>
      <c r="P275" s="75">
        <f t="shared" si="20"/>
        <v>0</v>
      </c>
      <c r="Q275" s="76" t="str">
        <f t="shared" si="18"/>
        <v xml:space="preserve"> </v>
      </c>
      <c r="R275" s="167"/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9"/>
        <v>0</v>
      </c>
      <c r="L276" s="76" t="str">
        <f t="shared" si="17"/>
        <v xml:space="preserve"> </v>
      </c>
      <c r="M276" s="79"/>
      <c r="N276" s="80"/>
      <c r="O276" s="80"/>
      <c r="P276" s="75">
        <f t="shared" si="20"/>
        <v>0</v>
      </c>
      <c r="Q276" s="76" t="str">
        <f t="shared" si="18"/>
        <v xml:space="preserve"> </v>
      </c>
      <c r="R276" s="167"/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9"/>
        <v>0</v>
      </c>
      <c r="L277" s="76" t="str">
        <f t="shared" si="17"/>
        <v xml:space="preserve"> </v>
      </c>
      <c r="M277" s="79"/>
      <c r="N277" s="80"/>
      <c r="O277" s="80"/>
      <c r="P277" s="75">
        <f t="shared" si="20"/>
        <v>0</v>
      </c>
      <c r="Q277" s="76" t="str">
        <f t="shared" si="18"/>
        <v xml:space="preserve"> </v>
      </c>
      <c r="R277" s="167"/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9"/>
        <v>0</v>
      </c>
      <c r="L278" s="76" t="str">
        <f t="shared" si="17"/>
        <v xml:space="preserve"> </v>
      </c>
      <c r="M278" s="79"/>
      <c r="N278" s="80"/>
      <c r="O278" s="80"/>
      <c r="P278" s="75">
        <f t="shared" si="20"/>
        <v>0</v>
      </c>
      <c r="Q278" s="76" t="str">
        <f t="shared" si="18"/>
        <v xml:space="preserve"> </v>
      </c>
      <c r="R278" s="167"/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9"/>
        <v>0</v>
      </c>
      <c r="L279" s="76" t="str">
        <f t="shared" si="17"/>
        <v xml:space="preserve"> </v>
      </c>
      <c r="M279" s="79"/>
      <c r="N279" s="80"/>
      <c r="O279" s="80"/>
      <c r="P279" s="75">
        <f t="shared" si="20"/>
        <v>0</v>
      </c>
      <c r="Q279" s="76" t="str">
        <f t="shared" si="18"/>
        <v xml:space="preserve"> </v>
      </c>
      <c r="R279" s="167"/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9"/>
        <v>0</v>
      </c>
      <c r="L280" s="76" t="str">
        <f t="shared" si="17"/>
        <v xml:space="preserve"> </v>
      </c>
      <c r="M280" s="79"/>
      <c r="N280" s="80"/>
      <c r="O280" s="80"/>
      <c r="P280" s="75">
        <f t="shared" si="20"/>
        <v>0</v>
      </c>
      <c r="Q280" s="76" t="str">
        <f t="shared" si="18"/>
        <v xml:space="preserve"> </v>
      </c>
      <c r="R280" s="167"/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9"/>
        <v>0</v>
      </c>
      <c r="L281" s="76" t="str">
        <f t="shared" si="17"/>
        <v xml:space="preserve"> </v>
      </c>
      <c r="M281" s="79"/>
      <c r="N281" s="80"/>
      <c r="O281" s="80"/>
      <c r="P281" s="75">
        <f t="shared" si="20"/>
        <v>0</v>
      </c>
      <c r="Q281" s="76" t="str">
        <f t="shared" si="18"/>
        <v xml:space="preserve"> </v>
      </c>
      <c r="R281" s="167"/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9"/>
        <v>0</v>
      </c>
      <c r="L282" s="76" t="str">
        <f t="shared" si="17"/>
        <v xml:space="preserve"> </v>
      </c>
      <c r="M282" s="79"/>
      <c r="N282" s="80"/>
      <c r="O282" s="80"/>
      <c r="P282" s="75">
        <f t="shared" si="20"/>
        <v>0</v>
      </c>
      <c r="Q282" s="76" t="str">
        <f t="shared" si="18"/>
        <v xml:space="preserve"> </v>
      </c>
      <c r="R282" s="167"/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9"/>
        <v>0</v>
      </c>
      <c r="L283" s="76" t="str">
        <f t="shared" si="17"/>
        <v xml:space="preserve"> </v>
      </c>
      <c r="M283" s="79"/>
      <c r="N283" s="80"/>
      <c r="O283" s="80"/>
      <c r="P283" s="75">
        <f t="shared" si="20"/>
        <v>0</v>
      </c>
      <c r="Q283" s="76" t="str">
        <f t="shared" si="18"/>
        <v xml:space="preserve"> </v>
      </c>
      <c r="R283" s="167"/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9"/>
        <v>0</v>
      </c>
      <c r="L284" s="76" t="str">
        <f t="shared" si="17"/>
        <v xml:space="preserve"> </v>
      </c>
      <c r="M284" s="79"/>
      <c r="N284" s="80"/>
      <c r="O284" s="80"/>
      <c r="P284" s="75">
        <f t="shared" si="20"/>
        <v>0</v>
      </c>
      <c r="Q284" s="76" t="str">
        <f t="shared" si="18"/>
        <v xml:space="preserve"> </v>
      </c>
      <c r="R284" s="167"/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9"/>
        <v>0</v>
      </c>
      <c r="L285" s="76" t="str">
        <f t="shared" si="17"/>
        <v xml:space="preserve"> </v>
      </c>
      <c r="M285" s="79"/>
      <c r="N285" s="80"/>
      <c r="O285" s="80"/>
      <c r="P285" s="75">
        <f t="shared" si="20"/>
        <v>0</v>
      </c>
      <c r="Q285" s="76" t="str">
        <f t="shared" si="18"/>
        <v xml:space="preserve"> </v>
      </c>
      <c r="R285" s="167"/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9"/>
        <v>0</v>
      </c>
      <c r="L286" s="76" t="str">
        <f t="shared" si="17"/>
        <v xml:space="preserve"> </v>
      </c>
      <c r="M286" s="79"/>
      <c r="N286" s="80"/>
      <c r="O286" s="80"/>
      <c r="P286" s="75">
        <f t="shared" si="20"/>
        <v>0</v>
      </c>
      <c r="Q286" s="76" t="str">
        <f t="shared" si="18"/>
        <v xml:space="preserve"> </v>
      </c>
      <c r="R286" s="167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9"/>
        <v>0</v>
      </c>
      <c r="L287" s="76" t="str">
        <f t="shared" si="17"/>
        <v xml:space="preserve"> </v>
      </c>
      <c r="M287" s="79"/>
      <c r="N287" s="80"/>
      <c r="O287" s="80"/>
      <c r="P287" s="75">
        <f t="shared" si="20"/>
        <v>0</v>
      </c>
      <c r="Q287" s="76" t="str">
        <f t="shared" si="18"/>
        <v xml:space="preserve"> </v>
      </c>
      <c r="R287" s="167"/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9"/>
        <v>0</v>
      </c>
      <c r="L288" s="76" t="str">
        <f t="shared" si="17"/>
        <v xml:space="preserve"> </v>
      </c>
      <c r="M288" s="79"/>
      <c r="N288" s="80"/>
      <c r="O288" s="80"/>
      <c r="P288" s="75">
        <f t="shared" si="20"/>
        <v>0</v>
      </c>
      <c r="Q288" s="76" t="str">
        <f t="shared" si="18"/>
        <v xml:space="preserve"> </v>
      </c>
      <c r="R288" s="167"/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9"/>
        <v>0</v>
      </c>
      <c r="L289" s="76" t="str">
        <f t="shared" si="17"/>
        <v xml:space="preserve"> </v>
      </c>
      <c r="M289" s="79"/>
      <c r="N289" s="80"/>
      <c r="O289" s="80"/>
      <c r="P289" s="75">
        <f t="shared" si="20"/>
        <v>0</v>
      </c>
      <c r="Q289" s="76" t="str">
        <f t="shared" si="18"/>
        <v xml:space="preserve"> </v>
      </c>
      <c r="R289" s="167"/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9"/>
        <v>0</v>
      </c>
      <c r="L290" s="76" t="str">
        <f t="shared" si="17"/>
        <v xml:space="preserve"> </v>
      </c>
      <c r="M290" s="79"/>
      <c r="N290" s="80"/>
      <c r="O290" s="80"/>
      <c r="P290" s="75">
        <f t="shared" si="20"/>
        <v>0</v>
      </c>
      <c r="Q290" s="76" t="str">
        <f t="shared" si="18"/>
        <v xml:space="preserve"> </v>
      </c>
      <c r="R290" s="167"/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9"/>
        <v>0</v>
      </c>
      <c r="L291" s="76" t="str">
        <f t="shared" si="17"/>
        <v xml:space="preserve"> </v>
      </c>
      <c r="M291" s="79"/>
      <c r="N291" s="80"/>
      <c r="O291" s="80"/>
      <c r="P291" s="75">
        <f t="shared" si="20"/>
        <v>0</v>
      </c>
      <c r="Q291" s="76" t="str">
        <f t="shared" si="18"/>
        <v xml:space="preserve"> </v>
      </c>
      <c r="R291" s="167"/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9"/>
        <v>0</v>
      </c>
      <c r="L292" s="76" t="str">
        <f t="shared" si="17"/>
        <v xml:space="preserve"> </v>
      </c>
      <c r="M292" s="79"/>
      <c r="N292" s="80"/>
      <c r="O292" s="80"/>
      <c r="P292" s="75">
        <f t="shared" si="20"/>
        <v>0</v>
      </c>
      <c r="Q292" s="76" t="str">
        <f t="shared" si="18"/>
        <v xml:space="preserve"> </v>
      </c>
      <c r="R292" s="167"/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9"/>
        <v>0</v>
      </c>
      <c r="L293" s="76" t="str">
        <f t="shared" si="17"/>
        <v xml:space="preserve"> </v>
      </c>
      <c r="M293" s="79"/>
      <c r="N293" s="80"/>
      <c r="O293" s="80"/>
      <c r="P293" s="75">
        <f t="shared" si="20"/>
        <v>0</v>
      </c>
      <c r="Q293" s="76" t="str">
        <f t="shared" si="18"/>
        <v xml:space="preserve"> </v>
      </c>
      <c r="R293" s="167"/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9"/>
        <v>0</v>
      </c>
      <c r="L294" s="76" t="str">
        <f t="shared" si="17"/>
        <v xml:space="preserve"> </v>
      </c>
      <c r="M294" s="79"/>
      <c r="N294" s="80"/>
      <c r="O294" s="80"/>
      <c r="P294" s="75">
        <f t="shared" si="20"/>
        <v>0</v>
      </c>
      <c r="Q294" s="76" t="str">
        <f t="shared" si="18"/>
        <v xml:space="preserve"> </v>
      </c>
      <c r="R294" s="167"/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9"/>
        <v>0</v>
      </c>
      <c r="L295" s="76" t="str">
        <f t="shared" si="17"/>
        <v xml:space="preserve"> </v>
      </c>
      <c r="M295" s="79"/>
      <c r="N295" s="80"/>
      <c r="O295" s="80"/>
      <c r="P295" s="75">
        <f t="shared" si="20"/>
        <v>0</v>
      </c>
      <c r="Q295" s="76" t="str">
        <f t="shared" si="18"/>
        <v xml:space="preserve"> </v>
      </c>
      <c r="R295" s="167"/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9"/>
        <v>0</v>
      </c>
      <c r="L296" s="76" t="str">
        <f t="shared" si="17"/>
        <v xml:space="preserve"> </v>
      </c>
      <c r="M296" s="79"/>
      <c r="N296" s="80"/>
      <c r="O296" s="80"/>
      <c r="P296" s="75">
        <f t="shared" si="20"/>
        <v>0</v>
      </c>
      <c r="Q296" s="76" t="str">
        <f t="shared" si="18"/>
        <v xml:space="preserve"> </v>
      </c>
      <c r="R296" s="167"/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9"/>
        <v>0</v>
      </c>
      <c r="L297" s="76" t="str">
        <f t="shared" si="17"/>
        <v xml:space="preserve"> </v>
      </c>
      <c r="M297" s="79"/>
      <c r="N297" s="80"/>
      <c r="O297" s="80"/>
      <c r="P297" s="75">
        <f t="shared" si="20"/>
        <v>0</v>
      </c>
      <c r="Q297" s="76" t="str">
        <f t="shared" si="18"/>
        <v xml:space="preserve"> </v>
      </c>
      <c r="R297" s="167"/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9"/>
        <v>0</v>
      </c>
      <c r="L298" s="76" t="str">
        <f t="shared" si="17"/>
        <v xml:space="preserve"> </v>
      </c>
      <c r="M298" s="79"/>
      <c r="N298" s="80"/>
      <c r="O298" s="80"/>
      <c r="P298" s="75">
        <f t="shared" si="20"/>
        <v>0</v>
      </c>
      <c r="Q298" s="76" t="str">
        <f t="shared" si="18"/>
        <v xml:space="preserve"> </v>
      </c>
      <c r="R298" s="167"/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9"/>
        <v>0</v>
      </c>
      <c r="L299" s="76" t="str">
        <f t="shared" si="17"/>
        <v xml:space="preserve"> </v>
      </c>
      <c r="M299" s="79"/>
      <c r="N299" s="80"/>
      <c r="O299" s="80"/>
      <c r="P299" s="75">
        <f t="shared" si="20"/>
        <v>0</v>
      </c>
      <c r="Q299" s="76" t="str">
        <f t="shared" si="18"/>
        <v xml:space="preserve"> </v>
      </c>
      <c r="R299" s="167"/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9"/>
        <v>0</v>
      </c>
      <c r="L300" s="76" t="str">
        <f t="shared" si="17"/>
        <v xml:space="preserve"> </v>
      </c>
      <c r="M300" s="79"/>
      <c r="N300" s="80"/>
      <c r="O300" s="80"/>
      <c r="P300" s="75">
        <f t="shared" si="20"/>
        <v>0</v>
      </c>
      <c r="Q300" s="76" t="str">
        <f t="shared" si="18"/>
        <v xml:space="preserve"> </v>
      </c>
      <c r="R300" s="167"/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9"/>
        <v>0</v>
      </c>
      <c r="L301" s="76" t="str">
        <f t="shared" si="17"/>
        <v xml:space="preserve"> </v>
      </c>
      <c r="M301" s="79"/>
      <c r="N301" s="80"/>
      <c r="O301" s="80"/>
      <c r="P301" s="75">
        <f t="shared" si="20"/>
        <v>0</v>
      </c>
      <c r="Q301" s="76" t="str">
        <f t="shared" si="18"/>
        <v xml:space="preserve"> </v>
      </c>
      <c r="R301" s="167"/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9"/>
        <v>0</v>
      </c>
      <c r="L302" s="76" t="str">
        <f t="shared" si="17"/>
        <v xml:space="preserve"> </v>
      </c>
      <c r="M302" s="79"/>
      <c r="N302" s="80"/>
      <c r="O302" s="80"/>
      <c r="P302" s="75">
        <f t="shared" si="20"/>
        <v>0</v>
      </c>
      <c r="Q302" s="76" t="str">
        <f t="shared" si="18"/>
        <v xml:space="preserve"> </v>
      </c>
      <c r="R302" s="167"/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9"/>
        <v>0</v>
      </c>
      <c r="L303" s="76" t="str">
        <f t="shared" si="17"/>
        <v xml:space="preserve"> </v>
      </c>
      <c r="M303" s="79"/>
      <c r="N303" s="80"/>
      <c r="O303" s="80"/>
      <c r="P303" s="75">
        <f t="shared" si="20"/>
        <v>0</v>
      </c>
      <c r="Q303" s="76" t="str">
        <f t="shared" si="18"/>
        <v xml:space="preserve"> </v>
      </c>
      <c r="R303" s="167"/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9"/>
        <v>0</v>
      </c>
      <c r="L304" s="76" t="str">
        <f t="shared" si="17"/>
        <v xml:space="preserve"> </v>
      </c>
      <c r="M304" s="79"/>
      <c r="N304" s="80"/>
      <c r="O304" s="80"/>
      <c r="P304" s="75">
        <f t="shared" si="20"/>
        <v>0</v>
      </c>
      <c r="Q304" s="76" t="str">
        <f t="shared" si="18"/>
        <v xml:space="preserve"> </v>
      </c>
      <c r="R304" s="167"/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9"/>
        <v>0</v>
      </c>
      <c r="L305" s="76" t="str">
        <f t="shared" si="17"/>
        <v xml:space="preserve"> </v>
      </c>
      <c r="M305" s="79"/>
      <c r="N305" s="80"/>
      <c r="O305" s="80"/>
      <c r="P305" s="75">
        <f t="shared" si="20"/>
        <v>0</v>
      </c>
      <c r="Q305" s="76" t="str">
        <f t="shared" si="18"/>
        <v xml:space="preserve"> </v>
      </c>
      <c r="R305" s="167"/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9"/>
        <v>0</v>
      </c>
      <c r="L306" s="76" t="str">
        <f t="shared" si="17"/>
        <v xml:space="preserve"> </v>
      </c>
      <c r="M306" s="79"/>
      <c r="N306" s="80"/>
      <c r="O306" s="80"/>
      <c r="P306" s="75">
        <f t="shared" si="20"/>
        <v>0</v>
      </c>
      <c r="Q306" s="76" t="str">
        <f t="shared" si="18"/>
        <v xml:space="preserve"> </v>
      </c>
      <c r="R306" s="167"/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9"/>
        <v>0</v>
      </c>
      <c r="L307" s="76" t="str">
        <f t="shared" si="17"/>
        <v xml:space="preserve"> </v>
      </c>
      <c r="M307" s="79"/>
      <c r="N307" s="80"/>
      <c r="O307" s="80"/>
      <c r="P307" s="75">
        <f t="shared" si="20"/>
        <v>0</v>
      </c>
      <c r="Q307" s="76" t="str">
        <f t="shared" si="18"/>
        <v xml:space="preserve"> </v>
      </c>
      <c r="R307" s="167"/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9"/>
        <v>0</v>
      </c>
      <c r="L308" s="76" t="str">
        <f t="shared" si="17"/>
        <v xml:space="preserve"> </v>
      </c>
      <c r="M308" s="79"/>
      <c r="N308" s="80"/>
      <c r="O308" s="80"/>
      <c r="P308" s="75">
        <f t="shared" si="20"/>
        <v>0</v>
      </c>
      <c r="Q308" s="76" t="str">
        <f t="shared" si="18"/>
        <v xml:space="preserve"> </v>
      </c>
      <c r="R308" s="167"/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9"/>
        <v>0</v>
      </c>
      <c r="L309" s="76" t="str">
        <f t="shared" si="17"/>
        <v xml:space="preserve"> </v>
      </c>
      <c r="M309" s="79"/>
      <c r="N309" s="80"/>
      <c r="O309" s="80"/>
      <c r="P309" s="75">
        <f t="shared" si="20"/>
        <v>0</v>
      </c>
      <c r="Q309" s="76" t="str">
        <f t="shared" si="18"/>
        <v xml:space="preserve"> </v>
      </c>
      <c r="R309" s="167"/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9"/>
        <v>0</v>
      </c>
      <c r="L310" s="76" t="str">
        <f t="shared" si="17"/>
        <v xml:space="preserve"> </v>
      </c>
      <c r="M310" s="79"/>
      <c r="N310" s="80"/>
      <c r="O310" s="80"/>
      <c r="P310" s="75">
        <f t="shared" si="20"/>
        <v>0</v>
      </c>
      <c r="Q310" s="76" t="str">
        <f t="shared" si="18"/>
        <v xml:space="preserve"> </v>
      </c>
      <c r="R310" s="167"/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9"/>
        <v>0</v>
      </c>
      <c r="L311" s="76" t="str">
        <f t="shared" si="17"/>
        <v xml:space="preserve"> </v>
      </c>
      <c r="M311" s="79"/>
      <c r="N311" s="80"/>
      <c r="O311" s="80"/>
      <c r="P311" s="75">
        <f t="shared" si="20"/>
        <v>0</v>
      </c>
      <c r="Q311" s="76" t="str">
        <f t="shared" si="18"/>
        <v xml:space="preserve"> </v>
      </c>
      <c r="R311" s="167"/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9"/>
        <v>0</v>
      </c>
      <c r="L312" s="76" t="str">
        <f t="shared" si="17"/>
        <v xml:space="preserve"> </v>
      </c>
      <c r="M312" s="79"/>
      <c r="N312" s="80"/>
      <c r="O312" s="80"/>
      <c r="P312" s="75">
        <f t="shared" si="20"/>
        <v>0</v>
      </c>
      <c r="Q312" s="76" t="str">
        <f t="shared" si="18"/>
        <v xml:space="preserve"> </v>
      </c>
      <c r="R312" s="167"/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9"/>
        <v>0</v>
      </c>
      <c r="L313" s="76" t="str">
        <f t="shared" si="17"/>
        <v xml:space="preserve"> </v>
      </c>
      <c r="M313" s="79"/>
      <c r="N313" s="80"/>
      <c r="O313" s="80"/>
      <c r="P313" s="75">
        <f t="shared" si="20"/>
        <v>0</v>
      </c>
      <c r="Q313" s="76" t="str">
        <f t="shared" si="18"/>
        <v xml:space="preserve"> </v>
      </c>
      <c r="R313" s="167"/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9"/>
        <v>0</v>
      </c>
      <c r="L314" s="76" t="str">
        <f t="shared" si="17"/>
        <v xml:space="preserve"> </v>
      </c>
      <c r="M314" s="79"/>
      <c r="N314" s="80"/>
      <c r="O314" s="80"/>
      <c r="P314" s="75">
        <f t="shared" si="20"/>
        <v>0</v>
      </c>
      <c r="Q314" s="76" t="str">
        <f t="shared" si="18"/>
        <v xml:space="preserve"> </v>
      </c>
      <c r="R314" s="167"/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9"/>
        <v>0</v>
      </c>
      <c r="L315" s="76" t="str">
        <f t="shared" si="17"/>
        <v xml:space="preserve"> </v>
      </c>
      <c r="M315" s="79"/>
      <c r="N315" s="80"/>
      <c r="O315" s="80"/>
      <c r="P315" s="75">
        <f t="shared" si="20"/>
        <v>0</v>
      </c>
      <c r="Q315" s="76" t="str">
        <f t="shared" si="18"/>
        <v xml:space="preserve"> </v>
      </c>
      <c r="R315" s="167"/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9"/>
        <v>0</v>
      </c>
      <c r="L316" s="76" t="str">
        <f t="shared" si="17"/>
        <v xml:space="preserve"> </v>
      </c>
      <c r="M316" s="79"/>
      <c r="N316" s="80"/>
      <c r="O316" s="80"/>
      <c r="P316" s="75">
        <f t="shared" si="20"/>
        <v>0</v>
      </c>
      <c r="Q316" s="76" t="str">
        <f t="shared" si="18"/>
        <v xml:space="preserve"> </v>
      </c>
      <c r="R316" s="167"/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9"/>
        <v>0</v>
      </c>
      <c r="L317" s="76" t="str">
        <f t="shared" si="17"/>
        <v xml:space="preserve"> </v>
      </c>
      <c r="M317" s="79"/>
      <c r="N317" s="80"/>
      <c r="O317" s="80"/>
      <c r="P317" s="75">
        <f t="shared" si="20"/>
        <v>0</v>
      </c>
      <c r="Q317" s="76" t="str">
        <f t="shared" si="18"/>
        <v xml:space="preserve"> </v>
      </c>
      <c r="R317" s="167"/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9"/>
        <v>0</v>
      </c>
      <c r="L318" s="76" t="str">
        <f t="shared" si="17"/>
        <v xml:space="preserve"> </v>
      </c>
      <c r="M318" s="79"/>
      <c r="N318" s="80"/>
      <c r="O318" s="80"/>
      <c r="P318" s="75">
        <f t="shared" si="20"/>
        <v>0</v>
      </c>
      <c r="Q318" s="76" t="str">
        <f t="shared" si="18"/>
        <v xml:space="preserve"> </v>
      </c>
      <c r="R318" s="167"/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9"/>
        <v>0</v>
      </c>
      <c r="L319" s="76" t="str">
        <f t="shared" si="17"/>
        <v xml:space="preserve"> </v>
      </c>
      <c r="M319" s="79"/>
      <c r="N319" s="80"/>
      <c r="O319" s="80"/>
      <c r="P319" s="75">
        <f t="shared" si="20"/>
        <v>0</v>
      </c>
      <c r="Q319" s="76" t="str">
        <f t="shared" si="18"/>
        <v xml:space="preserve"> </v>
      </c>
      <c r="R319" s="167"/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9"/>
        <v>0</v>
      </c>
      <c r="L320" s="76" t="str">
        <f t="shared" si="17"/>
        <v xml:space="preserve"> </v>
      </c>
      <c r="M320" s="79"/>
      <c r="N320" s="80"/>
      <c r="O320" s="80"/>
      <c r="P320" s="75">
        <f t="shared" si="20"/>
        <v>0</v>
      </c>
      <c r="Q320" s="76" t="str">
        <f t="shared" si="18"/>
        <v xml:space="preserve"> </v>
      </c>
      <c r="R320" s="167"/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9"/>
        <v>0</v>
      </c>
      <c r="L321" s="76" t="str">
        <f t="shared" si="17"/>
        <v xml:space="preserve"> </v>
      </c>
      <c r="M321" s="79"/>
      <c r="N321" s="80"/>
      <c r="O321" s="80"/>
      <c r="P321" s="75">
        <f t="shared" si="20"/>
        <v>0</v>
      </c>
      <c r="Q321" s="76" t="str">
        <f t="shared" si="18"/>
        <v xml:space="preserve"> </v>
      </c>
      <c r="R321" s="167"/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9"/>
        <v>0</v>
      </c>
      <c r="L322" s="76" t="str">
        <f t="shared" si="17"/>
        <v xml:space="preserve"> </v>
      </c>
      <c r="M322" s="79"/>
      <c r="N322" s="80"/>
      <c r="O322" s="80"/>
      <c r="P322" s="75">
        <f t="shared" si="20"/>
        <v>0</v>
      </c>
      <c r="Q322" s="76" t="str">
        <f t="shared" si="18"/>
        <v xml:space="preserve"> </v>
      </c>
      <c r="R322" s="167"/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9"/>
        <v>0</v>
      </c>
      <c r="L323" s="76" t="str">
        <f t="shared" si="17"/>
        <v xml:space="preserve"> </v>
      </c>
      <c r="M323" s="79"/>
      <c r="N323" s="80"/>
      <c r="O323" s="80"/>
      <c r="P323" s="75">
        <f t="shared" si="20"/>
        <v>0</v>
      </c>
      <c r="Q323" s="76" t="str">
        <f t="shared" si="18"/>
        <v xml:space="preserve"> </v>
      </c>
      <c r="R323" s="167"/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9"/>
        <v>0</v>
      </c>
      <c r="L324" s="76" t="str">
        <f t="shared" si="17"/>
        <v xml:space="preserve"> </v>
      </c>
      <c r="M324" s="79"/>
      <c r="N324" s="80"/>
      <c r="O324" s="80"/>
      <c r="P324" s="75">
        <f t="shared" si="20"/>
        <v>0</v>
      </c>
      <c r="Q324" s="76" t="str">
        <f t="shared" si="18"/>
        <v xml:space="preserve"> </v>
      </c>
      <c r="R324" s="167"/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9"/>
        <v>0</v>
      </c>
      <c r="L325" s="76" t="str">
        <f t="shared" si="17"/>
        <v xml:space="preserve"> </v>
      </c>
      <c r="M325" s="79"/>
      <c r="N325" s="80"/>
      <c r="O325" s="80"/>
      <c r="P325" s="75">
        <f t="shared" si="20"/>
        <v>0</v>
      </c>
      <c r="Q325" s="76" t="str">
        <f t="shared" si="18"/>
        <v xml:space="preserve"> </v>
      </c>
      <c r="R325" s="167"/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9"/>
        <v>0</v>
      </c>
      <c r="L326" s="78" t="str">
        <f t="shared" si="17"/>
        <v xml:space="preserve"> </v>
      </c>
      <c r="M326" s="83"/>
      <c r="N326" s="84"/>
      <c r="O326" s="84"/>
      <c r="P326" s="77">
        <f t="shared" si="20"/>
        <v>0</v>
      </c>
      <c r="Q326" s="78" t="str">
        <f t="shared" si="18"/>
        <v xml:space="preserve"> </v>
      </c>
      <c r="R326" s="168"/>
    </row>
  </sheetData>
  <sheetProtection algorithmName="SHA-512" hashValue="sPbqAt//ztpaWX+sVsxt+gS7h4Bl2O6mx+yIq/vMtXlBoZOi9TxL91Dwp/TMWxr9gs3pjYCGnoPN4xJIeDpPjw==" saltValue="BcJHIqbAkkJvuIOrwkgoGQ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63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122">
        <v>2</v>
      </c>
      <c r="I6" s="122">
        <v>3</v>
      </c>
      <c r="J6" s="221"/>
      <c r="K6" s="221"/>
      <c r="L6" s="223"/>
      <c r="M6" s="225"/>
      <c r="N6" s="221"/>
      <c r="O6" s="221"/>
      <c r="P6" s="221"/>
      <c r="Q6" s="209"/>
      <c r="R6" s="253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81"/>
      <c r="H7" s="82"/>
      <c r="I7" s="82"/>
      <c r="J7" s="82"/>
      <c r="K7" s="73">
        <f>IF(COUNTA(G7:I7)=0,0,ROUND((SUM(G7:I7)/COUNTA(G7:I7)*$J$1+SUM(J7)*$J$2)/($J$1+$J$2),0))</f>
        <v>0</v>
      </c>
      <c r="L7" s="74" t="str">
        <f t="shared" ref="L7" si="0">VLOOKUP(K7,predikat,2)</f>
        <v xml:space="preserve"> </v>
      </c>
      <c r="M7" s="81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69"/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79"/>
      <c r="H8" s="80"/>
      <c r="I8" s="80"/>
      <c r="J8" s="80"/>
      <c r="K8" s="75">
        <f t="shared" ref="K8:K71" si="2">IF(COUNTA(G8:I8)=0,0,ROUND((SUM(G8:I8)/COUNTA(G8:I8)*$J$1+SUM(J8)*$J$2)/($J$1+$J$2),0))</f>
        <v>0</v>
      </c>
      <c r="L8" s="76" t="str">
        <f t="shared" ref="L8:L70" si="3">VLOOKUP(K8,predikat,2)</f>
        <v xml:space="preserve"> </v>
      </c>
      <c r="M8" s="79"/>
      <c r="N8" s="80"/>
      <c r="O8" s="80"/>
      <c r="P8" s="75">
        <f t="shared" ref="P8:P71" si="4">IF(SUM(M8:O8)=0,0,ROUND(SUM(M8:O8)/COUNTA(M8:O8),0))</f>
        <v>0</v>
      </c>
      <c r="Q8" s="76" t="str">
        <f t="shared" si="1"/>
        <v xml:space="preserve"> </v>
      </c>
      <c r="R8" s="167"/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79"/>
      <c r="H9" s="80"/>
      <c r="I9" s="80"/>
      <c r="J9" s="80"/>
      <c r="K9" s="75">
        <f t="shared" si="2"/>
        <v>0</v>
      </c>
      <c r="L9" s="76" t="str">
        <f t="shared" si="3"/>
        <v xml:space="preserve"> </v>
      </c>
      <c r="M9" s="79"/>
      <c r="N9" s="80"/>
      <c r="O9" s="80"/>
      <c r="P9" s="75">
        <f t="shared" si="4"/>
        <v>0</v>
      </c>
      <c r="Q9" s="76" t="str">
        <f t="shared" si="1"/>
        <v xml:space="preserve"> </v>
      </c>
      <c r="R9" s="167"/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79"/>
      <c r="H10" s="80"/>
      <c r="I10" s="80"/>
      <c r="J10" s="80"/>
      <c r="K10" s="75">
        <f t="shared" si="2"/>
        <v>0</v>
      </c>
      <c r="L10" s="76" t="str">
        <f t="shared" si="3"/>
        <v xml:space="preserve"> </v>
      </c>
      <c r="M10" s="79"/>
      <c r="N10" s="80"/>
      <c r="O10" s="80"/>
      <c r="P10" s="75">
        <f t="shared" si="4"/>
        <v>0</v>
      </c>
      <c r="Q10" s="76" t="str">
        <f t="shared" si="1"/>
        <v xml:space="preserve"> </v>
      </c>
      <c r="R10" s="167"/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79"/>
      <c r="H11" s="80"/>
      <c r="I11" s="80"/>
      <c r="J11" s="80"/>
      <c r="K11" s="75">
        <f t="shared" si="2"/>
        <v>0</v>
      </c>
      <c r="L11" s="76" t="str">
        <f t="shared" si="3"/>
        <v xml:space="preserve"> </v>
      </c>
      <c r="M11" s="79"/>
      <c r="N11" s="80"/>
      <c r="O11" s="80"/>
      <c r="P11" s="75">
        <f t="shared" si="4"/>
        <v>0</v>
      </c>
      <c r="Q11" s="76" t="str">
        <f t="shared" si="1"/>
        <v xml:space="preserve"> </v>
      </c>
      <c r="R11" s="167"/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79"/>
      <c r="H12" s="80"/>
      <c r="I12" s="80"/>
      <c r="J12" s="80"/>
      <c r="K12" s="75">
        <f t="shared" si="2"/>
        <v>0</v>
      </c>
      <c r="L12" s="76" t="str">
        <f t="shared" si="3"/>
        <v xml:space="preserve"> </v>
      </c>
      <c r="M12" s="79"/>
      <c r="N12" s="80"/>
      <c r="O12" s="80"/>
      <c r="P12" s="75">
        <f t="shared" si="4"/>
        <v>0</v>
      </c>
      <c r="Q12" s="76" t="str">
        <f t="shared" si="1"/>
        <v xml:space="preserve"> </v>
      </c>
      <c r="R12" s="167"/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79"/>
      <c r="H13" s="80"/>
      <c r="I13" s="80"/>
      <c r="J13" s="80"/>
      <c r="K13" s="75">
        <f t="shared" si="2"/>
        <v>0</v>
      </c>
      <c r="L13" s="76" t="str">
        <f t="shared" si="3"/>
        <v xml:space="preserve"> </v>
      </c>
      <c r="M13" s="79"/>
      <c r="N13" s="80"/>
      <c r="O13" s="80"/>
      <c r="P13" s="75">
        <f t="shared" si="4"/>
        <v>0</v>
      </c>
      <c r="Q13" s="76" t="str">
        <f t="shared" si="1"/>
        <v xml:space="preserve"> </v>
      </c>
      <c r="R13" s="167"/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79"/>
      <c r="H14" s="80"/>
      <c r="I14" s="80"/>
      <c r="J14" s="80"/>
      <c r="K14" s="75">
        <f t="shared" si="2"/>
        <v>0</v>
      </c>
      <c r="L14" s="76" t="str">
        <f t="shared" si="3"/>
        <v xml:space="preserve"> </v>
      </c>
      <c r="M14" s="79"/>
      <c r="N14" s="80"/>
      <c r="O14" s="80"/>
      <c r="P14" s="75">
        <f t="shared" si="4"/>
        <v>0</v>
      </c>
      <c r="Q14" s="76" t="str">
        <f t="shared" si="1"/>
        <v xml:space="preserve"> </v>
      </c>
      <c r="R14" s="167"/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79"/>
      <c r="H15" s="80"/>
      <c r="I15" s="80"/>
      <c r="J15" s="80"/>
      <c r="K15" s="75">
        <f t="shared" si="2"/>
        <v>0</v>
      </c>
      <c r="L15" s="76" t="str">
        <f t="shared" si="3"/>
        <v xml:space="preserve"> </v>
      </c>
      <c r="M15" s="79"/>
      <c r="N15" s="80"/>
      <c r="O15" s="80"/>
      <c r="P15" s="75">
        <f t="shared" si="4"/>
        <v>0</v>
      </c>
      <c r="Q15" s="76" t="str">
        <f t="shared" si="1"/>
        <v xml:space="preserve"> </v>
      </c>
      <c r="R15" s="167"/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79"/>
      <c r="H16" s="80"/>
      <c r="I16" s="80"/>
      <c r="J16" s="80"/>
      <c r="K16" s="75">
        <f t="shared" si="2"/>
        <v>0</v>
      </c>
      <c r="L16" s="76" t="str">
        <f t="shared" si="3"/>
        <v xml:space="preserve"> </v>
      </c>
      <c r="M16" s="79"/>
      <c r="N16" s="80"/>
      <c r="O16" s="80"/>
      <c r="P16" s="75">
        <f t="shared" si="4"/>
        <v>0</v>
      </c>
      <c r="Q16" s="76" t="str">
        <f t="shared" si="1"/>
        <v xml:space="preserve"> </v>
      </c>
      <c r="R16" s="167"/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79"/>
      <c r="H17" s="80"/>
      <c r="I17" s="80"/>
      <c r="J17" s="80"/>
      <c r="K17" s="75">
        <f t="shared" si="2"/>
        <v>0</v>
      </c>
      <c r="L17" s="76" t="str">
        <f t="shared" si="3"/>
        <v xml:space="preserve"> </v>
      </c>
      <c r="M17" s="79"/>
      <c r="N17" s="80"/>
      <c r="O17" s="80"/>
      <c r="P17" s="75">
        <f t="shared" si="4"/>
        <v>0</v>
      </c>
      <c r="Q17" s="76" t="str">
        <f t="shared" si="1"/>
        <v xml:space="preserve"> </v>
      </c>
      <c r="R17" s="167"/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79"/>
      <c r="H18" s="80"/>
      <c r="I18" s="80"/>
      <c r="J18" s="80"/>
      <c r="K18" s="75">
        <f t="shared" si="2"/>
        <v>0</v>
      </c>
      <c r="L18" s="76" t="str">
        <f t="shared" si="3"/>
        <v xml:space="preserve"> </v>
      </c>
      <c r="M18" s="79"/>
      <c r="N18" s="80"/>
      <c r="O18" s="80"/>
      <c r="P18" s="75">
        <f t="shared" si="4"/>
        <v>0</v>
      </c>
      <c r="Q18" s="76" t="str">
        <f t="shared" si="1"/>
        <v xml:space="preserve"> </v>
      </c>
      <c r="R18" s="167"/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79"/>
      <c r="H19" s="80"/>
      <c r="I19" s="80"/>
      <c r="J19" s="80"/>
      <c r="K19" s="75">
        <f t="shared" si="2"/>
        <v>0</v>
      </c>
      <c r="L19" s="76" t="str">
        <f t="shared" si="3"/>
        <v xml:space="preserve"> </v>
      </c>
      <c r="M19" s="79"/>
      <c r="N19" s="80"/>
      <c r="O19" s="80"/>
      <c r="P19" s="75">
        <f t="shared" si="4"/>
        <v>0</v>
      </c>
      <c r="Q19" s="76" t="str">
        <f t="shared" si="1"/>
        <v xml:space="preserve"> </v>
      </c>
      <c r="R19" s="167"/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79"/>
      <c r="H20" s="80"/>
      <c r="I20" s="80"/>
      <c r="J20" s="80"/>
      <c r="K20" s="75">
        <f t="shared" si="2"/>
        <v>0</v>
      </c>
      <c r="L20" s="76" t="str">
        <f t="shared" si="3"/>
        <v xml:space="preserve"> </v>
      </c>
      <c r="M20" s="79"/>
      <c r="N20" s="80"/>
      <c r="O20" s="80"/>
      <c r="P20" s="75">
        <f t="shared" si="4"/>
        <v>0</v>
      </c>
      <c r="Q20" s="76" t="str">
        <f t="shared" si="1"/>
        <v xml:space="preserve"> </v>
      </c>
      <c r="R20" s="167"/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79"/>
      <c r="H21" s="80"/>
      <c r="I21" s="80"/>
      <c r="J21" s="80"/>
      <c r="K21" s="75">
        <f t="shared" si="2"/>
        <v>0</v>
      </c>
      <c r="L21" s="76" t="str">
        <f t="shared" si="3"/>
        <v xml:space="preserve"> </v>
      </c>
      <c r="M21" s="79"/>
      <c r="N21" s="80"/>
      <c r="O21" s="80"/>
      <c r="P21" s="75">
        <f t="shared" si="4"/>
        <v>0</v>
      </c>
      <c r="Q21" s="76" t="str">
        <f t="shared" si="1"/>
        <v xml:space="preserve"> </v>
      </c>
      <c r="R21" s="167"/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79"/>
      <c r="H22" s="80"/>
      <c r="I22" s="80"/>
      <c r="J22" s="80"/>
      <c r="K22" s="75">
        <f t="shared" si="2"/>
        <v>0</v>
      </c>
      <c r="L22" s="76" t="str">
        <f t="shared" si="3"/>
        <v xml:space="preserve"> </v>
      </c>
      <c r="M22" s="79"/>
      <c r="N22" s="80"/>
      <c r="O22" s="80"/>
      <c r="P22" s="75">
        <f t="shared" si="4"/>
        <v>0</v>
      </c>
      <c r="Q22" s="76" t="str">
        <f t="shared" si="1"/>
        <v xml:space="preserve"> </v>
      </c>
      <c r="R22" s="167"/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79"/>
      <c r="H23" s="80"/>
      <c r="I23" s="80"/>
      <c r="J23" s="80"/>
      <c r="K23" s="75">
        <f t="shared" si="2"/>
        <v>0</v>
      </c>
      <c r="L23" s="76" t="str">
        <f t="shared" si="3"/>
        <v xml:space="preserve"> </v>
      </c>
      <c r="M23" s="79"/>
      <c r="N23" s="80"/>
      <c r="O23" s="80"/>
      <c r="P23" s="75">
        <f t="shared" si="4"/>
        <v>0</v>
      </c>
      <c r="Q23" s="76" t="str">
        <f t="shared" si="1"/>
        <v xml:space="preserve"> </v>
      </c>
      <c r="R23" s="167"/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79"/>
      <c r="H24" s="80"/>
      <c r="I24" s="80"/>
      <c r="J24" s="80"/>
      <c r="K24" s="75">
        <f t="shared" si="2"/>
        <v>0</v>
      </c>
      <c r="L24" s="76" t="str">
        <f t="shared" si="3"/>
        <v xml:space="preserve"> </v>
      </c>
      <c r="M24" s="79"/>
      <c r="N24" s="80"/>
      <c r="O24" s="80"/>
      <c r="P24" s="75">
        <f t="shared" si="4"/>
        <v>0</v>
      </c>
      <c r="Q24" s="76" t="str">
        <f t="shared" si="1"/>
        <v xml:space="preserve"> </v>
      </c>
      <c r="R24" s="167"/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79"/>
      <c r="H25" s="80"/>
      <c r="I25" s="80"/>
      <c r="J25" s="80"/>
      <c r="K25" s="75">
        <f t="shared" si="2"/>
        <v>0</v>
      </c>
      <c r="L25" s="76" t="str">
        <f t="shared" si="3"/>
        <v xml:space="preserve"> </v>
      </c>
      <c r="M25" s="79"/>
      <c r="N25" s="80"/>
      <c r="O25" s="80"/>
      <c r="P25" s="75">
        <f t="shared" si="4"/>
        <v>0</v>
      </c>
      <c r="Q25" s="76" t="str">
        <f t="shared" si="1"/>
        <v xml:space="preserve"> </v>
      </c>
      <c r="R25" s="167"/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79"/>
      <c r="H26" s="80"/>
      <c r="I26" s="80"/>
      <c r="J26" s="80"/>
      <c r="K26" s="75">
        <f t="shared" si="2"/>
        <v>0</v>
      </c>
      <c r="L26" s="76" t="str">
        <f t="shared" si="3"/>
        <v xml:space="preserve"> </v>
      </c>
      <c r="M26" s="79"/>
      <c r="N26" s="80"/>
      <c r="O26" s="80"/>
      <c r="P26" s="75">
        <f t="shared" si="4"/>
        <v>0</v>
      </c>
      <c r="Q26" s="76" t="str">
        <f t="shared" si="1"/>
        <v xml:space="preserve"> </v>
      </c>
      <c r="R26" s="167"/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79"/>
      <c r="H27" s="80"/>
      <c r="I27" s="80"/>
      <c r="J27" s="80"/>
      <c r="K27" s="75">
        <f t="shared" si="2"/>
        <v>0</v>
      </c>
      <c r="L27" s="76" t="str">
        <f t="shared" si="3"/>
        <v xml:space="preserve"> </v>
      </c>
      <c r="M27" s="79"/>
      <c r="N27" s="80"/>
      <c r="O27" s="80"/>
      <c r="P27" s="75">
        <f t="shared" si="4"/>
        <v>0</v>
      </c>
      <c r="Q27" s="76" t="str">
        <f t="shared" si="1"/>
        <v xml:space="preserve"> </v>
      </c>
      <c r="R27" s="167"/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79"/>
      <c r="H28" s="80"/>
      <c r="I28" s="80"/>
      <c r="J28" s="80"/>
      <c r="K28" s="75">
        <f t="shared" si="2"/>
        <v>0</v>
      </c>
      <c r="L28" s="76" t="str">
        <f t="shared" si="3"/>
        <v xml:space="preserve"> </v>
      </c>
      <c r="M28" s="79"/>
      <c r="N28" s="80"/>
      <c r="O28" s="80"/>
      <c r="P28" s="75">
        <f t="shared" si="4"/>
        <v>0</v>
      </c>
      <c r="Q28" s="76" t="str">
        <f t="shared" si="1"/>
        <v xml:space="preserve"> </v>
      </c>
      <c r="R28" s="167"/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79"/>
      <c r="H29" s="80"/>
      <c r="I29" s="80"/>
      <c r="J29" s="80"/>
      <c r="K29" s="75">
        <f t="shared" si="2"/>
        <v>0</v>
      </c>
      <c r="L29" s="76" t="str">
        <f t="shared" si="3"/>
        <v xml:space="preserve"> </v>
      </c>
      <c r="M29" s="79"/>
      <c r="N29" s="80"/>
      <c r="O29" s="80"/>
      <c r="P29" s="75">
        <f t="shared" si="4"/>
        <v>0</v>
      </c>
      <c r="Q29" s="76" t="str">
        <f t="shared" si="1"/>
        <v xml:space="preserve"> </v>
      </c>
      <c r="R29" s="167"/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79"/>
      <c r="H30" s="80"/>
      <c r="I30" s="80"/>
      <c r="J30" s="80"/>
      <c r="K30" s="75">
        <f t="shared" si="2"/>
        <v>0</v>
      </c>
      <c r="L30" s="76" t="str">
        <f t="shared" si="3"/>
        <v xml:space="preserve"> </v>
      </c>
      <c r="M30" s="79"/>
      <c r="N30" s="80"/>
      <c r="O30" s="80"/>
      <c r="P30" s="75">
        <f t="shared" si="4"/>
        <v>0</v>
      </c>
      <c r="Q30" s="76" t="str">
        <f t="shared" si="1"/>
        <v xml:space="preserve"> </v>
      </c>
      <c r="R30" s="167"/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79"/>
      <c r="H31" s="80"/>
      <c r="I31" s="80"/>
      <c r="J31" s="80"/>
      <c r="K31" s="75">
        <f t="shared" si="2"/>
        <v>0</v>
      </c>
      <c r="L31" s="76" t="str">
        <f t="shared" si="3"/>
        <v xml:space="preserve"> </v>
      </c>
      <c r="M31" s="79"/>
      <c r="N31" s="80"/>
      <c r="O31" s="80"/>
      <c r="P31" s="75">
        <f t="shared" si="4"/>
        <v>0</v>
      </c>
      <c r="Q31" s="76" t="str">
        <f t="shared" si="1"/>
        <v xml:space="preserve"> </v>
      </c>
      <c r="R31" s="167"/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79"/>
      <c r="H32" s="80"/>
      <c r="I32" s="80"/>
      <c r="J32" s="80"/>
      <c r="K32" s="75">
        <f t="shared" si="2"/>
        <v>0</v>
      </c>
      <c r="L32" s="76" t="str">
        <f t="shared" si="3"/>
        <v xml:space="preserve"> </v>
      </c>
      <c r="M32" s="79"/>
      <c r="N32" s="80"/>
      <c r="O32" s="80"/>
      <c r="P32" s="75">
        <f t="shared" si="4"/>
        <v>0</v>
      </c>
      <c r="Q32" s="76" t="str">
        <f t="shared" si="1"/>
        <v xml:space="preserve"> </v>
      </c>
      <c r="R32" s="167"/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79"/>
      <c r="H33" s="80"/>
      <c r="I33" s="80"/>
      <c r="J33" s="80"/>
      <c r="K33" s="75">
        <f t="shared" si="2"/>
        <v>0</v>
      </c>
      <c r="L33" s="76" t="str">
        <f t="shared" si="3"/>
        <v xml:space="preserve"> </v>
      </c>
      <c r="M33" s="79"/>
      <c r="N33" s="80"/>
      <c r="O33" s="80"/>
      <c r="P33" s="75">
        <f t="shared" si="4"/>
        <v>0</v>
      </c>
      <c r="Q33" s="76" t="str">
        <f t="shared" si="1"/>
        <v xml:space="preserve"> </v>
      </c>
      <c r="R33" s="167"/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79"/>
      <c r="H34" s="80"/>
      <c r="I34" s="80"/>
      <c r="J34" s="80"/>
      <c r="K34" s="75">
        <f t="shared" si="2"/>
        <v>0</v>
      </c>
      <c r="L34" s="76" t="str">
        <f t="shared" si="3"/>
        <v xml:space="preserve"> </v>
      </c>
      <c r="M34" s="79"/>
      <c r="N34" s="80"/>
      <c r="O34" s="80"/>
      <c r="P34" s="75">
        <f t="shared" si="4"/>
        <v>0</v>
      </c>
      <c r="Q34" s="76" t="str">
        <f t="shared" si="1"/>
        <v xml:space="preserve"> </v>
      </c>
      <c r="R34" s="167"/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79"/>
      <c r="H35" s="80"/>
      <c r="I35" s="80"/>
      <c r="J35" s="80"/>
      <c r="K35" s="75">
        <f t="shared" si="2"/>
        <v>0</v>
      </c>
      <c r="L35" s="76" t="str">
        <f t="shared" si="3"/>
        <v xml:space="preserve"> </v>
      </c>
      <c r="M35" s="79"/>
      <c r="N35" s="80"/>
      <c r="O35" s="80"/>
      <c r="P35" s="75">
        <f t="shared" si="4"/>
        <v>0</v>
      </c>
      <c r="Q35" s="76" t="str">
        <f t="shared" si="1"/>
        <v xml:space="preserve"> </v>
      </c>
      <c r="R35" s="167"/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79"/>
      <c r="H36" s="80"/>
      <c r="I36" s="80"/>
      <c r="J36" s="80"/>
      <c r="K36" s="75">
        <f t="shared" si="2"/>
        <v>0</v>
      </c>
      <c r="L36" s="76" t="str">
        <f t="shared" si="3"/>
        <v xml:space="preserve"> </v>
      </c>
      <c r="M36" s="79"/>
      <c r="N36" s="80"/>
      <c r="O36" s="80"/>
      <c r="P36" s="75">
        <f t="shared" si="4"/>
        <v>0</v>
      </c>
      <c r="Q36" s="76" t="str">
        <f t="shared" si="1"/>
        <v xml:space="preserve"> </v>
      </c>
      <c r="R36" s="167"/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79"/>
      <c r="H37" s="80"/>
      <c r="I37" s="80"/>
      <c r="J37" s="80"/>
      <c r="K37" s="75">
        <f t="shared" si="2"/>
        <v>0</v>
      </c>
      <c r="L37" s="76" t="str">
        <f t="shared" si="3"/>
        <v xml:space="preserve"> </v>
      </c>
      <c r="M37" s="79"/>
      <c r="N37" s="80"/>
      <c r="O37" s="80"/>
      <c r="P37" s="75">
        <f t="shared" si="4"/>
        <v>0</v>
      </c>
      <c r="Q37" s="76" t="str">
        <f t="shared" si="1"/>
        <v xml:space="preserve"> </v>
      </c>
      <c r="R37" s="167"/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79"/>
      <c r="H38" s="80"/>
      <c r="I38" s="80"/>
      <c r="J38" s="80"/>
      <c r="K38" s="75">
        <f t="shared" si="2"/>
        <v>0</v>
      </c>
      <c r="L38" s="76" t="str">
        <f t="shared" si="3"/>
        <v xml:space="preserve"> </v>
      </c>
      <c r="M38" s="79"/>
      <c r="N38" s="80"/>
      <c r="O38" s="80"/>
      <c r="P38" s="75">
        <f t="shared" si="4"/>
        <v>0</v>
      </c>
      <c r="Q38" s="76" t="str">
        <f t="shared" si="1"/>
        <v xml:space="preserve"> </v>
      </c>
      <c r="R38" s="167"/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79"/>
      <c r="H39" s="80"/>
      <c r="I39" s="80"/>
      <c r="J39" s="80"/>
      <c r="K39" s="75">
        <f t="shared" si="2"/>
        <v>0</v>
      </c>
      <c r="L39" s="76" t="str">
        <f t="shared" si="3"/>
        <v xml:space="preserve"> </v>
      </c>
      <c r="M39" s="79"/>
      <c r="N39" s="80"/>
      <c r="O39" s="80"/>
      <c r="P39" s="75">
        <f t="shared" si="4"/>
        <v>0</v>
      </c>
      <c r="Q39" s="76" t="str">
        <f t="shared" si="1"/>
        <v xml:space="preserve"> </v>
      </c>
      <c r="R39" s="167"/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79"/>
      <c r="H40" s="80"/>
      <c r="I40" s="80"/>
      <c r="J40" s="80"/>
      <c r="K40" s="75">
        <f t="shared" si="2"/>
        <v>0</v>
      </c>
      <c r="L40" s="76" t="str">
        <f t="shared" si="3"/>
        <v xml:space="preserve"> </v>
      </c>
      <c r="M40" s="79"/>
      <c r="N40" s="80"/>
      <c r="O40" s="80"/>
      <c r="P40" s="75">
        <f t="shared" si="4"/>
        <v>0</v>
      </c>
      <c r="Q40" s="76" t="str">
        <f t="shared" si="1"/>
        <v xml:space="preserve"> </v>
      </c>
      <c r="R40" s="167"/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79"/>
      <c r="H41" s="80"/>
      <c r="I41" s="80"/>
      <c r="J41" s="80"/>
      <c r="K41" s="75">
        <f t="shared" si="2"/>
        <v>0</v>
      </c>
      <c r="L41" s="76" t="str">
        <f t="shared" si="3"/>
        <v xml:space="preserve"> </v>
      </c>
      <c r="M41" s="79"/>
      <c r="N41" s="80"/>
      <c r="O41" s="80"/>
      <c r="P41" s="75">
        <f t="shared" si="4"/>
        <v>0</v>
      </c>
      <c r="Q41" s="76" t="str">
        <f t="shared" si="1"/>
        <v xml:space="preserve"> </v>
      </c>
      <c r="R41" s="167"/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79"/>
      <c r="H42" s="80"/>
      <c r="I42" s="80"/>
      <c r="J42" s="80"/>
      <c r="K42" s="75">
        <f t="shared" si="2"/>
        <v>0</v>
      </c>
      <c r="L42" s="76" t="str">
        <f t="shared" si="3"/>
        <v xml:space="preserve"> </v>
      </c>
      <c r="M42" s="79"/>
      <c r="N42" s="80"/>
      <c r="O42" s="80"/>
      <c r="P42" s="75">
        <f t="shared" si="4"/>
        <v>0</v>
      </c>
      <c r="Q42" s="76" t="str">
        <f t="shared" si="1"/>
        <v xml:space="preserve"> </v>
      </c>
      <c r="R42" s="167"/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79"/>
      <c r="H43" s="80"/>
      <c r="I43" s="80"/>
      <c r="J43" s="80"/>
      <c r="K43" s="75">
        <f t="shared" si="2"/>
        <v>0</v>
      </c>
      <c r="L43" s="76" t="str">
        <f t="shared" si="3"/>
        <v xml:space="preserve"> </v>
      </c>
      <c r="M43" s="79"/>
      <c r="N43" s="80"/>
      <c r="O43" s="80"/>
      <c r="P43" s="75">
        <f t="shared" si="4"/>
        <v>0</v>
      </c>
      <c r="Q43" s="76" t="str">
        <f t="shared" si="1"/>
        <v xml:space="preserve"> </v>
      </c>
      <c r="R43" s="167"/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79"/>
      <c r="H44" s="80"/>
      <c r="I44" s="80"/>
      <c r="J44" s="80"/>
      <c r="K44" s="75">
        <f t="shared" si="2"/>
        <v>0</v>
      </c>
      <c r="L44" s="76" t="str">
        <f t="shared" si="3"/>
        <v xml:space="preserve"> </v>
      </c>
      <c r="M44" s="79"/>
      <c r="N44" s="80"/>
      <c r="O44" s="80"/>
      <c r="P44" s="75">
        <f t="shared" si="4"/>
        <v>0</v>
      </c>
      <c r="Q44" s="76" t="str">
        <f t="shared" si="1"/>
        <v xml:space="preserve"> </v>
      </c>
      <c r="R44" s="167"/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79"/>
      <c r="H45" s="80"/>
      <c r="I45" s="80"/>
      <c r="J45" s="80"/>
      <c r="K45" s="75">
        <f t="shared" si="2"/>
        <v>0</v>
      </c>
      <c r="L45" s="76" t="str">
        <f t="shared" si="3"/>
        <v xml:space="preserve"> </v>
      </c>
      <c r="M45" s="79"/>
      <c r="N45" s="80"/>
      <c r="O45" s="80"/>
      <c r="P45" s="75">
        <f t="shared" si="4"/>
        <v>0</v>
      </c>
      <c r="Q45" s="76" t="str">
        <f t="shared" si="1"/>
        <v xml:space="preserve"> </v>
      </c>
      <c r="R45" s="167"/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/>
      <c r="H46" s="80"/>
      <c r="I46" s="80"/>
      <c r="J46" s="80"/>
      <c r="K46" s="75">
        <f t="shared" si="2"/>
        <v>0</v>
      </c>
      <c r="L46" s="76" t="str">
        <f t="shared" si="3"/>
        <v xml:space="preserve"> </v>
      </c>
      <c r="M46" s="79"/>
      <c r="N46" s="80"/>
      <c r="O46" s="80"/>
      <c r="P46" s="75">
        <f t="shared" si="4"/>
        <v>0</v>
      </c>
      <c r="Q46" s="76" t="str">
        <f t="shared" si="1"/>
        <v xml:space="preserve"> </v>
      </c>
      <c r="R46" s="167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79"/>
      <c r="H47" s="80"/>
      <c r="I47" s="80"/>
      <c r="J47" s="80"/>
      <c r="K47" s="75">
        <f t="shared" si="2"/>
        <v>0</v>
      </c>
      <c r="L47" s="76" t="str">
        <f t="shared" si="3"/>
        <v xml:space="preserve"> </v>
      </c>
      <c r="M47" s="79"/>
      <c r="N47" s="80"/>
      <c r="O47" s="80"/>
      <c r="P47" s="75">
        <f t="shared" si="4"/>
        <v>0</v>
      </c>
      <c r="Q47" s="76" t="str">
        <f t="shared" si="1"/>
        <v xml:space="preserve"> </v>
      </c>
      <c r="R47" s="167"/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79"/>
      <c r="H48" s="80"/>
      <c r="I48" s="80"/>
      <c r="J48" s="80"/>
      <c r="K48" s="75">
        <f t="shared" si="2"/>
        <v>0</v>
      </c>
      <c r="L48" s="76" t="str">
        <f t="shared" si="3"/>
        <v xml:space="preserve"> </v>
      </c>
      <c r="M48" s="79"/>
      <c r="N48" s="80"/>
      <c r="O48" s="80"/>
      <c r="P48" s="75">
        <f t="shared" si="4"/>
        <v>0</v>
      </c>
      <c r="Q48" s="76" t="str">
        <f t="shared" si="1"/>
        <v xml:space="preserve"> </v>
      </c>
      <c r="R48" s="167"/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79"/>
      <c r="H49" s="80"/>
      <c r="I49" s="80"/>
      <c r="J49" s="80"/>
      <c r="K49" s="75">
        <f t="shared" si="2"/>
        <v>0</v>
      </c>
      <c r="L49" s="76" t="str">
        <f t="shared" si="3"/>
        <v xml:space="preserve"> </v>
      </c>
      <c r="M49" s="79"/>
      <c r="N49" s="80"/>
      <c r="O49" s="80"/>
      <c r="P49" s="75">
        <f t="shared" si="4"/>
        <v>0</v>
      </c>
      <c r="Q49" s="76" t="str">
        <f t="shared" si="1"/>
        <v xml:space="preserve"> </v>
      </c>
      <c r="R49" s="167"/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79"/>
      <c r="H50" s="80"/>
      <c r="I50" s="80"/>
      <c r="J50" s="80"/>
      <c r="K50" s="75">
        <f t="shared" si="2"/>
        <v>0</v>
      </c>
      <c r="L50" s="76" t="str">
        <f t="shared" si="3"/>
        <v xml:space="preserve"> </v>
      </c>
      <c r="M50" s="79"/>
      <c r="N50" s="80"/>
      <c r="O50" s="80"/>
      <c r="P50" s="75">
        <f t="shared" si="4"/>
        <v>0</v>
      </c>
      <c r="Q50" s="76" t="str">
        <f t="shared" si="1"/>
        <v xml:space="preserve"> </v>
      </c>
      <c r="R50" s="167"/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79"/>
      <c r="H51" s="80"/>
      <c r="I51" s="80"/>
      <c r="J51" s="80"/>
      <c r="K51" s="75">
        <f t="shared" si="2"/>
        <v>0</v>
      </c>
      <c r="L51" s="76" t="str">
        <f t="shared" si="3"/>
        <v xml:space="preserve"> </v>
      </c>
      <c r="M51" s="79"/>
      <c r="N51" s="80"/>
      <c r="O51" s="80"/>
      <c r="P51" s="75">
        <f t="shared" si="4"/>
        <v>0</v>
      </c>
      <c r="Q51" s="76" t="str">
        <f t="shared" si="1"/>
        <v xml:space="preserve"> </v>
      </c>
      <c r="R51" s="167"/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79"/>
      <c r="H52" s="80"/>
      <c r="I52" s="80"/>
      <c r="J52" s="80"/>
      <c r="K52" s="75">
        <f t="shared" si="2"/>
        <v>0</v>
      </c>
      <c r="L52" s="76" t="str">
        <f t="shared" si="3"/>
        <v xml:space="preserve"> </v>
      </c>
      <c r="M52" s="79"/>
      <c r="N52" s="80"/>
      <c r="O52" s="80"/>
      <c r="P52" s="75">
        <f t="shared" si="4"/>
        <v>0</v>
      </c>
      <c r="Q52" s="76" t="str">
        <f t="shared" si="1"/>
        <v xml:space="preserve"> </v>
      </c>
      <c r="R52" s="167"/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79"/>
      <c r="H53" s="80"/>
      <c r="I53" s="80"/>
      <c r="J53" s="80"/>
      <c r="K53" s="75">
        <f t="shared" si="2"/>
        <v>0</v>
      </c>
      <c r="L53" s="76" t="str">
        <f t="shared" si="3"/>
        <v xml:space="preserve"> </v>
      </c>
      <c r="M53" s="79"/>
      <c r="N53" s="80"/>
      <c r="O53" s="80"/>
      <c r="P53" s="75">
        <f t="shared" si="4"/>
        <v>0</v>
      </c>
      <c r="Q53" s="76" t="str">
        <f t="shared" si="1"/>
        <v xml:space="preserve"> </v>
      </c>
      <c r="R53" s="167"/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79"/>
      <c r="H54" s="80"/>
      <c r="I54" s="80"/>
      <c r="J54" s="80"/>
      <c r="K54" s="75">
        <f t="shared" si="2"/>
        <v>0</v>
      </c>
      <c r="L54" s="76" t="str">
        <f t="shared" si="3"/>
        <v xml:space="preserve"> </v>
      </c>
      <c r="M54" s="79"/>
      <c r="N54" s="80"/>
      <c r="O54" s="80"/>
      <c r="P54" s="75">
        <f t="shared" si="4"/>
        <v>0</v>
      </c>
      <c r="Q54" s="76" t="str">
        <f t="shared" si="1"/>
        <v xml:space="preserve"> </v>
      </c>
      <c r="R54" s="167"/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79"/>
      <c r="H55" s="80"/>
      <c r="I55" s="80"/>
      <c r="J55" s="80"/>
      <c r="K55" s="75">
        <f t="shared" si="2"/>
        <v>0</v>
      </c>
      <c r="L55" s="76" t="str">
        <f t="shared" si="3"/>
        <v xml:space="preserve"> </v>
      </c>
      <c r="M55" s="79"/>
      <c r="N55" s="80"/>
      <c r="O55" s="80"/>
      <c r="P55" s="75">
        <f t="shared" si="4"/>
        <v>0</v>
      </c>
      <c r="Q55" s="76" t="str">
        <f t="shared" si="1"/>
        <v xml:space="preserve"> </v>
      </c>
      <c r="R55" s="167"/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79"/>
      <c r="H56" s="80"/>
      <c r="I56" s="80"/>
      <c r="J56" s="80"/>
      <c r="K56" s="75">
        <f t="shared" si="2"/>
        <v>0</v>
      </c>
      <c r="L56" s="76" t="str">
        <f t="shared" si="3"/>
        <v xml:space="preserve"> </v>
      </c>
      <c r="M56" s="79"/>
      <c r="N56" s="80"/>
      <c r="O56" s="80"/>
      <c r="P56" s="75">
        <f t="shared" si="4"/>
        <v>0</v>
      </c>
      <c r="Q56" s="76" t="str">
        <f t="shared" si="1"/>
        <v xml:space="preserve"> </v>
      </c>
      <c r="R56" s="167"/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79"/>
      <c r="H57" s="80"/>
      <c r="I57" s="80"/>
      <c r="J57" s="80"/>
      <c r="K57" s="75">
        <f t="shared" si="2"/>
        <v>0</v>
      </c>
      <c r="L57" s="76" t="str">
        <f t="shared" si="3"/>
        <v xml:space="preserve"> </v>
      </c>
      <c r="M57" s="79"/>
      <c r="N57" s="80"/>
      <c r="O57" s="80"/>
      <c r="P57" s="75">
        <f t="shared" si="4"/>
        <v>0</v>
      </c>
      <c r="Q57" s="76" t="str">
        <f t="shared" si="1"/>
        <v xml:space="preserve"> </v>
      </c>
      <c r="R57" s="167"/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79"/>
      <c r="H58" s="80"/>
      <c r="I58" s="80"/>
      <c r="J58" s="80"/>
      <c r="K58" s="75">
        <f t="shared" si="2"/>
        <v>0</v>
      </c>
      <c r="L58" s="76" t="str">
        <f t="shared" si="3"/>
        <v xml:space="preserve"> </v>
      </c>
      <c r="M58" s="79"/>
      <c r="N58" s="80"/>
      <c r="O58" s="80"/>
      <c r="P58" s="75">
        <f t="shared" si="4"/>
        <v>0</v>
      </c>
      <c r="Q58" s="76" t="str">
        <f t="shared" si="1"/>
        <v xml:space="preserve"> </v>
      </c>
      <c r="R58" s="167"/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79"/>
      <c r="H59" s="80"/>
      <c r="I59" s="80"/>
      <c r="J59" s="80"/>
      <c r="K59" s="75">
        <f t="shared" si="2"/>
        <v>0</v>
      </c>
      <c r="L59" s="76" t="str">
        <f t="shared" si="3"/>
        <v xml:space="preserve"> </v>
      </c>
      <c r="M59" s="79"/>
      <c r="N59" s="80"/>
      <c r="O59" s="80"/>
      <c r="P59" s="75">
        <f t="shared" si="4"/>
        <v>0</v>
      </c>
      <c r="Q59" s="76" t="str">
        <f t="shared" si="1"/>
        <v xml:space="preserve"> </v>
      </c>
      <c r="R59" s="167"/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79"/>
      <c r="H60" s="80"/>
      <c r="I60" s="80"/>
      <c r="J60" s="80"/>
      <c r="K60" s="75">
        <f t="shared" si="2"/>
        <v>0</v>
      </c>
      <c r="L60" s="76" t="str">
        <f t="shared" si="3"/>
        <v xml:space="preserve"> </v>
      </c>
      <c r="M60" s="79"/>
      <c r="N60" s="80"/>
      <c r="O60" s="80"/>
      <c r="P60" s="75">
        <f t="shared" si="4"/>
        <v>0</v>
      </c>
      <c r="Q60" s="76" t="str">
        <f t="shared" si="1"/>
        <v xml:space="preserve"> </v>
      </c>
      <c r="R60" s="167"/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79"/>
      <c r="H61" s="80"/>
      <c r="I61" s="80"/>
      <c r="J61" s="80"/>
      <c r="K61" s="75">
        <f t="shared" si="2"/>
        <v>0</v>
      </c>
      <c r="L61" s="76" t="str">
        <f t="shared" si="3"/>
        <v xml:space="preserve"> </v>
      </c>
      <c r="M61" s="79"/>
      <c r="N61" s="80"/>
      <c r="O61" s="80"/>
      <c r="P61" s="75">
        <f t="shared" si="4"/>
        <v>0</v>
      </c>
      <c r="Q61" s="76" t="str">
        <f t="shared" si="1"/>
        <v xml:space="preserve"> </v>
      </c>
      <c r="R61" s="167"/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79"/>
      <c r="H62" s="80"/>
      <c r="I62" s="80"/>
      <c r="J62" s="80"/>
      <c r="K62" s="75">
        <f t="shared" si="2"/>
        <v>0</v>
      </c>
      <c r="L62" s="76" t="str">
        <f t="shared" si="3"/>
        <v xml:space="preserve"> </v>
      </c>
      <c r="M62" s="79"/>
      <c r="N62" s="80"/>
      <c r="O62" s="80"/>
      <c r="P62" s="75">
        <f t="shared" si="4"/>
        <v>0</v>
      </c>
      <c r="Q62" s="76" t="str">
        <f t="shared" si="1"/>
        <v xml:space="preserve"> </v>
      </c>
      <c r="R62" s="167"/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79"/>
      <c r="H63" s="80"/>
      <c r="I63" s="80"/>
      <c r="J63" s="80"/>
      <c r="K63" s="75">
        <f t="shared" si="2"/>
        <v>0</v>
      </c>
      <c r="L63" s="76" t="str">
        <f t="shared" si="3"/>
        <v xml:space="preserve"> </v>
      </c>
      <c r="M63" s="79"/>
      <c r="N63" s="80"/>
      <c r="O63" s="80"/>
      <c r="P63" s="75">
        <f t="shared" si="4"/>
        <v>0</v>
      </c>
      <c r="Q63" s="76" t="str">
        <f t="shared" si="1"/>
        <v xml:space="preserve"> </v>
      </c>
      <c r="R63" s="167"/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79"/>
      <c r="H64" s="80"/>
      <c r="I64" s="80"/>
      <c r="J64" s="80"/>
      <c r="K64" s="75">
        <f t="shared" si="2"/>
        <v>0</v>
      </c>
      <c r="L64" s="76" t="str">
        <f t="shared" si="3"/>
        <v xml:space="preserve"> </v>
      </c>
      <c r="M64" s="79"/>
      <c r="N64" s="80"/>
      <c r="O64" s="80"/>
      <c r="P64" s="75">
        <f t="shared" si="4"/>
        <v>0</v>
      </c>
      <c r="Q64" s="76" t="str">
        <f t="shared" si="1"/>
        <v xml:space="preserve"> </v>
      </c>
      <c r="R64" s="167"/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79"/>
      <c r="H65" s="80"/>
      <c r="I65" s="80"/>
      <c r="J65" s="80"/>
      <c r="K65" s="75">
        <f t="shared" si="2"/>
        <v>0</v>
      </c>
      <c r="L65" s="76" t="str">
        <f t="shared" si="3"/>
        <v xml:space="preserve"> </v>
      </c>
      <c r="M65" s="79"/>
      <c r="N65" s="80"/>
      <c r="O65" s="80"/>
      <c r="P65" s="75">
        <f t="shared" si="4"/>
        <v>0</v>
      </c>
      <c r="Q65" s="76" t="str">
        <f t="shared" si="1"/>
        <v xml:space="preserve"> </v>
      </c>
      <c r="R65" s="167"/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79"/>
      <c r="H66" s="80"/>
      <c r="I66" s="80"/>
      <c r="J66" s="80"/>
      <c r="K66" s="75">
        <f t="shared" si="2"/>
        <v>0</v>
      </c>
      <c r="L66" s="76" t="str">
        <f t="shared" si="3"/>
        <v xml:space="preserve"> </v>
      </c>
      <c r="M66" s="79"/>
      <c r="N66" s="80"/>
      <c r="O66" s="80"/>
      <c r="P66" s="75">
        <f t="shared" si="4"/>
        <v>0</v>
      </c>
      <c r="Q66" s="76" t="str">
        <f t="shared" si="1"/>
        <v xml:space="preserve"> </v>
      </c>
      <c r="R66" s="167"/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79"/>
      <c r="H67" s="80"/>
      <c r="I67" s="80"/>
      <c r="J67" s="80"/>
      <c r="K67" s="75">
        <f t="shared" si="2"/>
        <v>0</v>
      </c>
      <c r="L67" s="76" t="str">
        <f t="shared" si="3"/>
        <v xml:space="preserve"> </v>
      </c>
      <c r="M67" s="79"/>
      <c r="N67" s="80"/>
      <c r="O67" s="80"/>
      <c r="P67" s="75">
        <f t="shared" si="4"/>
        <v>0</v>
      </c>
      <c r="Q67" s="76" t="str">
        <f t="shared" si="1"/>
        <v xml:space="preserve"> </v>
      </c>
      <c r="R67" s="167"/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79"/>
      <c r="H68" s="80"/>
      <c r="I68" s="80"/>
      <c r="J68" s="80"/>
      <c r="K68" s="75">
        <f t="shared" si="2"/>
        <v>0</v>
      </c>
      <c r="L68" s="76" t="str">
        <f t="shared" si="3"/>
        <v xml:space="preserve"> </v>
      </c>
      <c r="M68" s="79"/>
      <c r="N68" s="80"/>
      <c r="O68" s="80"/>
      <c r="P68" s="75">
        <f t="shared" si="4"/>
        <v>0</v>
      </c>
      <c r="Q68" s="76" t="str">
        <f t="shared" si="1"/>
        <v xml:space="preserve"> </v>
      </c>
      <c r="R68" s="167"/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79"/>
      <c r="H69" s="80"/>
      <c r="I69" s="80"/>
      <c r="J69" s="80"/>
      <c r="K69" s="75">
        <f t="shared" si="2"/>
        <v>0</v>
      </c>
      <c r="L69" s="76" t="str">
        <f t="shared" si="3"/>
        <v xml:space="preserve"> </v>
      </c>
      <c r="M69" s="79"/>
      <c r="N69" s="80"/>
      <c r="O69" s="80"/>
      <c r="P69" s="75">
        <f t="shared" si="4"/>
        <v>0</v>
      </c>
      <c r="Q69" s="76" t="str">
        <f t="shared" si="1"/>
        <v xml:space="preserve"> </v>
      </c>
      <c r="R69" s="167"/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79"/>
      <c r="H70" s="80"/>
      <c r="I70" s="80"/>
      <c r="J70" s="80"/>
      <c r="K70" s="75">
        <f t="shared" si="2"/>
        <v>0</v>
      </c>
      <c r="L70" s="76" t="str">
        <f t="shared" si="3"/>
        <v xml:space="preserve"> </v>
      </c>
      <c r="M70" s="79"/>
      <c r="N70" s="80"/>
      <c r="O70" s="80"/>
      <c r="P70" s="75">
        <f t="shared" si="4"/>
        <v>0</v>
      </c>
      <c r="Q70" s="76" t="str">
        <f t="shared" si="1"/>
        <v xml:space="preserve"> </v>
      </c>
      <c r="R70" s="167"/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79"/>
      <c r="H71" s="80"/>
      <c r="I71" s="80"/>
      <c r="J71" s="80"/>
      <c r="K71" s="75">
        <f t="shared" si="2"/>
        <v>0</v>
      </c>
      <c r="L71" s="76" t="str">
        <f t="shared" ref="L71:L134" si="5">VLOOKUP(K71,predikat,2)</f>
        <v xml:space="preserve"> </v>
      </c>
      <c r="M71" s="79"/>
      <c r="N71" s="80"/>
      <c r="O71" s="80"/>
      <c r="P71" s="75">
        <f t="shared" si="4"/>
        <v>0</v>
      </c>
      <c r="Q71" s="76" t="str">
        <f t="shared" ref="Q71:Q134" si="6">VLOOKUP(P71,predikat,2)</f>
        <v xml:space="preserve"> </v>
      </c>
      <c r="R71" s="167"/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79"/>
      <c r="H72" s="80"/>
      <c r="I72" s="80"/>
      <c r="J72" s="80"/>
      <c r="K72" s="75">
        <f t="shared" ref="K72:K135" si="7">IF(COUNTA(G72:I72)=0,0,ROUND((SUM(G72:I72)/COUNTA(G72:I72)*$J$1+SUM(J72)*$J$2)/($J$1+$J$2),0))</f>
        <v>0</v>
      </c>
      <c r="L72" s="76" t="str">
        <f t="shared" si="5"/>
        <v xml:space="preserve"> </v>
      </c>
      <c r="M72" s="79"/>
      <c r="N72" s="80"/>
      <c r="O72" s="80"/>
      <c r="P72" s="75">
        <f t="shared" ref="P72:P135" si="8">IF(SUM(M72:O72)=0,0,ROUND(SUM(M72:O72)/COUNTA(M72:O72),0))</f>
        <v>0</v>
      </c>
      <c r="Q72" s="76" t="str">
        <f t="shared" si="6"/>
        <v xml:space="preserve"> </v>
      </c>
      <c r="R72" s="167"/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79"/>
      <c r="H73" s="80"/>
      <c r="I73" s="80"/>
      <c r="J73" s="80"/>
      <c r="K73" s="75">
        <f t="shared" si="7"/>
        <v>0</v>
      </c>
      <c r="L73" s="76" t="str">
        <f t="shared" si="5"/>
        <v xml:space="preserve"> </v>
      </c>
      <c r="M73" s="79"/>
      <c r="N73" s="80"/>
      <c r="O73" s="80"/>
      <c r="P73" s="75">
        <f t="shared" si="8"/>
        <v>0</v>
      </c>
      <c r="Q73" s="76" t="str">
        <f t="shared" si="6"/>
        <v xml:space="preserve"> </v>
      </c>
      <c r="R73" s="167"/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79"/>
      <c r="H74" s="80"/>
      <c r="I74" s="80"/>
      <c r="J74" s="80"/>
      <c r="K74" s="75">
        <f t="shared" si="7"/>
        <v>0</v>
      </c>
      <c r="L74" s="76" t="str">
        <f t="shared" si="5"/>
        <v xml:space="preserve"> </v>
      </c>
      <c r="M74" s="79"/>
      <c r="N74" s="80"/>
      <c r="O74" s="80"/>
      <c r="P74" s="75">
        <f t="shared" si="8"/>
        <v>0</v>
      </c>
      <c r="Q74" s="76" t="str">
        <f t="shared" si="6"/>
        <v xml:space="preserve"> </v>
      </c>
      <c r="R74" s="167"/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79"/>
      <c r="H75" s="80"/>
      <c r="I75" s="80"/>
      <c r="J75" s="80"/>
      <c r="K75" s="75">
        <f t="shared" si="7"/>
        <v>0</v>
      </c>
      <c r="L75" s="76" t="str">
        <f t="shared" si="5"/>
        <v xml:space="preserve"> </v>
      </c>
      <c r="M75" s="79"/>
      <c r="N75" s="80"/>
      <c r="O75" s="80"/>
      <c r="P75" s="75">
        <f t="shared" si="8"/>
        <v>0</v>
      </c>
      <c r="Q75" s="76" t="str">
        <f t="shared" si="6"/>
        <v xml:space="preserve"> </v>
      </c>
      <c r="R75" s="167"/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79"/>
      <c r="H76" s="80"/>
      <c r="I76" s="80"/>
      <c r="J76" s="80"/>
      <c r="K76" s="75">
        <f t="shared" si="7"/>
        <v>0</v>
      </c>
      <c r="L76" s="76" t="str">
        <f t="shared" si="5"/>
        <v xml:space="preserve"> </v>
      </c>
      <c r="M76" s="79"/>
      <c r="N76" s="80"/>
      <c r="O76" s="80"/>
      <c r="P76" s="75">
        <f t="shared" si="8"/>
        <v>0</v>
      </c>
      <c r="Q76" s="76" t="str">
        <f t="shared" si="6"/>
        <v xml:space="preserve"> </v>
      </c>
      <c r="R76" s="167"/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79"/>
      <c r="H77" s="80"/>
      <c r="I77" s="80"/>
      <c r="J77" s="80"/>
      <c r="K77" s="75">
        <f t="shared" si="7"/>
        <v>0</v>
      </c>
      <c r="L77" s="76" t="str">
        <f t="shared" si="5"/>
        <v xml:space="preserve"> </v>
      </c>
      <c r="M77" s="79"/>
      <c r="N77" s="80"/>
      <c r="O77" s="80"/>
      <c r="P77" s="75">
        <f t="shared" si="8"/>
        <v>0</v>
      </c>
      <c r="Q77" s="76" t="str">
        <f t="shared" si="6"/>
        <v xml:space="preserve"> </v>
      </c>
      <c r="R77" s="167"/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79"/>
      <c r="H78" s="80"/>
      <c r="I78" s="80"/>
      <c r="J78" s="80"/>
      <c r="K78" s="75">
        <f t="shared" si="7"/>
        <v>0</v>
      </c>
      <c r="L78" s="76" t="str">
        <f t="shared" si="5"/>
        <v xml:space="preserve"> </v>
      </c>
      <c r="M78" s="79"/>
      <c r="N78" s="80"/>
      <c r="O78" s="80"/>
      <c r="P78" s="75">
        <f t="shared" si="8"/>
        <v>0</v>
      </c>
      <c r="Q78" s="76" t="str">
        <f t="shared" si="6"/>
        <v xml:space="preserve"> </v>
      </c>
      <c r="R78" s="167"/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79"/>
      <c r="H79" s="80"/>
      <c r="I79" s="80"/>
      <c r="J79" s="80"/>
      <c r="K79" s="75">
        <f t="shared" si="7"/>
        <v>0</v>
      </c>
      <c r="L79" s="76" t="str">
        <f t="shared" si="5"/>
        <v xml:space="preserve"> </v>
      </c>
      <c r="M79" s="79"/>
      <c r="N79" s="80"/>
      <c r="O79" s="80"/>
      <c r="P79" s="75">
        <f t="shared" si="8"/>
        <v>0</v>
      </c>
      <c r="Q79" s="76" t="str">
        <f t="shared" si="6"/>
        <v xml:space="preserve"> </v>
      </c>
      <c r="R79" s="167"/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79"/>
      <c r="H80" s="80"/>
      <c r="I80" s="80"/>
      <c r="J80" s="80"/>
      <c r="K80" s="75">
        <f t="shared" si="7"/>
        <v>0</v>
      </c>
      <c r="L80" s="76" t="str">
        <f t="shared" si="5"/>
        <v xml:space="preserve"> </v>
      </c>
      <c r="M80" s="79"/>
      <c r="N80" s="80"/>
      <c r="O80" s="80"/>
      <c r="P80" s="75">
        <f t="shared" si="8"/>
        <v>0</v>
      </c>
      <c r="Q80" s="76" t="str">
        <f t="shared" si="6"/>
        <v xml:space="preserve"> </v>
      </c>
      <c r="R80" s="167"/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79"/>
      <c r="H81" s="80"/>
      <c r="I81" s="80"/>
      <c r="J81" s="80"/>
      <c r="K81" s="75">
        <f t="shared" si="7"/>
        <v>0</v>
      </c>
      <c r="L81" s="76" t="str">
        <f t="shared" si="5"/>
        <v xml:space="preserve"> </v>
      </c>
      <c r="M81" s="79"/>
      <c r="N81" s="80"/>
      <c r="O81" s="80"/>
      <c r="P81" s="75">
        <f t="shared" si="8"/>
        <v>0</v>
      </c>
      <c r="Q81" s="76" t="str">
        <f t="shared" si="6"/>
        <v xml:space="preserve"> </v>
      </c>
      <c r="R81" s="167"/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79"/>
      <c r="H82" s="80"/>
      <c r="I82" s="80"/>
      <c r="J82" s="80"/>
      <c r="K82" s="75">
        <f t="shared" si="7"/>
        <v>0</v>
      </c>
      <c r="L82" s="76" t="str">
        <f t="shared" si="5"/>
        <v xml:space="preserve"> </v>
      </c>
      <c r="M82" s="79"/>
      <c r="N82" s="80"/>
      <c r="O82" s="80"/>
      <c r="P82" s="75">
        <f t="shared" si="8"/>
        <v>0</v>
      </c>
      <c r="Q82" s="76" t="str">
        <f t="shared" si="6"/>
        <v xml:space="preserve"> </v>
      </c>
      <c r="R82" s="167"/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79"/>
      <c r="H83" s="80"/>
      <c r="I83" s="80"/>
      <c r="J83" s="80"/>
      <c r="K83" s="75">
        <f t="shared" si="7"/>
        <v>0</v>
      </c>
      <c r="L83" s="76" t="str">
        <f t="shared" si="5"/>
        <v xml:space="preserve"> </v>
      </c>
      <c r="M83" s="79"/>
      <c r="N83" s="80"/>
      <c r="O83" s="80"/>
      <c r="P83" s="75">
        <f t="shared" si="8"/>
        <v>0</v>
      </c>
      <c r="Q83" s="76" t="str">
        <f t="shared" si="6"/>
        <v xml:space="preserve"> </v>
      </c>
      <c r="R83" s="167"/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79"/>
      <c r="H84" s="80"/>
      <c r="I84" s="80"/>
      <c r="J84" s="80"/>
      <c r="K84" s="75">
        <f t="shared" si="7"/>
        <v>0</v>
      </c>
      <c r="L84" s="76" t="str">
        <f t="shared" si="5"/>
        <v xml:space="preserve"> </v>
      </c>
      <c r="M84" s="79"/>
      <c r="N84" s="80"/>
      <c r="O84" s="80"/>
      <c r="P84" s="75">
        <f t="shared" si="8"/>
        <v>0</v>
      </c>
      <c r="Q84" s="76" t="str">
        <f t="shared" si="6"/>
        <v xml:space="preserve"> </v>
      </c>
      <c r="R84" s="167"/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79"/>
      <c r="H85" s="80"/>
      <c r="I85" s="80"/>
      <c r="J85" s="80"/>
      <c r="K85" s="75">
        <f t="shared" si="7"/>
        <v>0</v>
      </c>
      <c r="L85" s="76" t="str">
        <f t="shared" si="5"/>
        <v xml:space="preserve"> </v>
      </c>
      <c r="M85" s="79"/>
      <c r="N85" s="80"/>
      <c r="O85" s="80"/>
      <c r="P85" s="75">
        <f t="shared" si="8"/>
        <v>0</v>
      </c>
      <c r="Q85" s="76" t="str">
        <f t="shared" si="6"/>
        <v xml:space="preserve"> </v>
      </c>
      <c r="R85" s="167"/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79"/>
      <c r="H86" s="80"/>
      <c r="I86" s="80"/>
      <c r="J86" s="80"/>
      <c r="K86" s="75">
        <f t="shared" si="7"/>
        <v>0</v>
      </c>
      <c r="L86" s="76" t="str">
        <f t="shared" si="5"/>
        <v xml:space="preserve"> </v>
      </c>
      <c r="M86" s="79"/>
      <c r="N86" s="80"/>
      <c r="O86" s="80"/>
      <c r="P86" s="75">
        <f t="shared" si="8"/>
        <v>0</v>
      </c>
      <c r="Q86" s="76" t="str">
        <f t="shared" si="6"/>
        <v xml:space="preserve"> </v>
      </c>
      <c r="R86" s="167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79"/>
      <c r="H87" s="80"/>
      <c r="I87" s="80"/>
      <c r="J87" s="80"/>
      <c r="K87" s="75">
        <f t="shared" si="7"/>
        <v>0</v>
      </c>
      <c r="L87" s="76" t="str">
        <f t="shared" si="5"/>
        <v xml:space="preserve"> </v>
      </c>
      <c r="M87" s="79"/>
      <c r="N87" s="80"/>
      <c r="O87" s="80"/>
      <c r="P87" s="75">
        <f t="shared" si="8"/>
        <v>0</v>
      </c>
      <c r="Q87" s="76" t="str">
        <f t="shared" si="6"/>
        <v xml:space="preserve"> </v>
      </c>
      <c r="R87" s="167"/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79"/>
      <c r="H88" s="80"/>
      <c r="I88" s="80"/>
      <c r="J88" s="80"/>
      <c r="K88" s="75">
        <f t="shared" si="7"/>
        <v>0</v>
      </c>
      <c r="L88" s="76" t="str">
        <f t="shared" si="5"/>
        <v xml:space="preserve"> </v>
      </c>
      <c r="M88" s="79"/>
      <c r="N88" s="80"/>
      <c r="O88" s="80"/>
      <c r="P88" s="75">
        <f t="shared" si="8"/>
        <v>0</v>
      </c>
      <c r="Q88" s="76" t="str">
        <f t="shared" si="6"/>
        <v xml:space="preserve"> </v>
      </c>
      <c r="R88" s="167"/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79"/>
      <c r="H89" s="80"/>
      <c r="I89" s="80"/>
      <c r="J89" s="80"/>
      <c r="K89" s="75">
        <f t="shared" si="7"/>
        <v>0</v>
      </c>
      <c r="L89" s="76" t="str">
        <f t="shared" si="5"/>
        <v xml:space="preserve"> </v>
      </c>
      <c r="M89" s="79"/>
      <c r="N89" s="80"/>
      <c r="O89" s="80"/>
      <c r="P89" s="75">
        <f t="shared" si="8"/>
        <v>0</v>
      </c>
      <c r="Q89" s="76" t="str">
        <f t="shared" si="6"/>
        <v xml:space="preserve"> </v>
      </c>
      <c r="R89" s="167"/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79"/>
      <c r="H90" s="80"/>
      <c r="I90" s="80"/>
      <c r="J90" s="80"/>
      <c r="K90" s="75">
        <f t="shared" si="7"/>
        <v>0</v>
      </c>
      <c r="L90" s="76" t="str">
        <f t="shared" si="5"/>
        <v xml:space="preserve"> </v>
      </c>
      <c r="M90" s="79"/>
      <c r="N90" s="80"/>
      <c r="O90" s="80"/>
      <c r="P90" s="75">
        <f t="shared" si="8"/>
        <v>0</v>
      </c>
      <c r="Q90" s="76" t="str">
        <f t="shared" si="6"/>
        <v xml:space="preserve"> </v>
      </c>
      <c r="R90" s="167"/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79"/>
      <c r="H91" s="80"/>
      <c r="I91" s="80"/>
      <c r="J91" s="80"/>
      <c r="K91" s="75">
        <f t="shared" si="7"/>
        <v>0</v>
      </c>
      <c r="L91" s="76" t="str">
        <f t="shared" si="5"/>
        <v xml:space="preserve"> </v>
      </c>
      <c r="M91" s="79"/>
      <c r="N91" s="80"/>
      <c r="O91" s="80"/>
      <c r="P91" s="75">
        <f t="shared" si="8"/>
        <v>0</v>
      </c>
      <c r="Q91" s="76" t="str">
        <f t="shared" si="6"/>
        <v xml:space="preserve"> </v>
      </c>
      <c r="R91" s="167"/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79"/>
      <c r="H92" s="80"/>
      <c r="I92" s="80"/>
      <c r="J92" s="80"/>
      <c r="K92" s="75">
        <f t="shared" si="7"/>
        <v>0</v>
      </c>
      <c r="L92" s="76" t="str">
        <f t="shared" si="5"/>
        <v xml:space="preserve"> </v>
      </c>
      <c r="M92" s="79"/>
      <c r="N92" s="80"/>
      <c r="O92" s="80"/>
      <c r="P92" s="75">
        <f t="shared" si="8"/>
        <v>0</v>
      </c>
      <c r="Q92" s="76" t="str">
        <f t="shared" si="6"/>
        <v xml:space="preserve"> </v>
      </c>
      <c r="R92" s="167"/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79"/>
      <c r="H93" s="80"/>
      <c r="I93" s="80"/>
      <c r="J93" s="80"/>
      <c r="K93" s="75">
        <f t="shared" si="7"/>
        <v>0</v>
      </c>
      <c r="L93" s="76" t="str">
        <f t="shared" si="5"/>
        <v xml:space="preserve"> </v>
      </c>
      <c r="M93" s="79"/>
      <c r="N93" s="80"/>
      <c r="O93" s="80"/>
      <c r="P93" s="75">
        <f t="shared" si="8"/>
        <v>0</v>
      </c>
      <c r="Q93" s="76" t="str">
        <f t="shared" si="6"/>
        <v xml:space="preserve"> </v>
      </c>
      <c r="R93" s="167"/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79"/>
      <c r="H94" s="80"/>
      <c r="I94" s="80"/>
      <c r="J94" s="80"/>
      <c r="K94" s="75">
        <f t="shared" si="7"/>
        <v>0</v>
      </c>
      <c r="L94" s="76" t="str">
        <f t="shared" si="5"/>
        <v xml:space="preserve"> </v>
      </c>
      <c r="M94" s="79"/>
      <c r="N94" s="80"/>
      <c r="O94" s="80"/>
      <c r="P94" s="75">
        <f t="shared" si="8"/>
        <v>0</v>
      </c>
      <c r="Q94" s="76" t="str">
        <f t="shared" si="6"/>
        <v xml:space="preserve"> </v>
      </c>
      <c r="R94" s="167"/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79"/>
      <c r="H95" s="80"/>
      <c r="I95" s="80"/>
      <c r="J95" s="80"/>
      <c r="K95" s="75">
        <f t="shared" si="7"/>
        <v>0</v>
      </c>
      <c r="L95" s="76" t="str">
        <f t="shared" si="5"/>
        <v xml:space="preserve"> </v>
      </c>
      <c r="M95" s="79"/>
      <c r="N95" s="80"/>
      <c r="O95" s="80"/>
      <c r="P95" s="75">
        <f t="shared" si="8"/>
        <v>0</v>
      </c>
      <c r="Q95" s="76" t="str">
        <f t="shared" si="6"/>
        <v xml:space="preserve"> </v>
      </c>
      <c r="R95" s="167"/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79"/>
      <c r="H96" s="80"/>
      <c r="I96" s="80"/>
      <c r="J96" s="80"/>
      <c r="K96" s="75">
        <f t="shared" si="7"/>
        <v>0</v>
      </c>
      <c r="L96" s="76" t="str">
        <f t="shared" si="5"/>
        <v xml:space="preserve"> </v>
      </c>
      <c r="M96" s="79"/>
      <c r="N96" s="80"/>
      <c r="O96" s="80"/>
      <c r="P96" s="75">
        <f t="shared" si="8"/>
        <v>0</v>
      </c>
      <c r="Q96" s="76" t="str">
        <f t="shared" si="6"/>
        <v xml:space="preserve"> </v>
      </c>
      <c r="R96" s="167"/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79"/>
      <c r="H97" s="80"/>
      <c r="I97" s="80"/>
      <c r="J97" s="80"/>
      <c r="K97" s="75">
        <f t="shared" si="7"/>
        <v>0</v>
      </c>
      <c r="L97" s="76" t="str">
        <f t="shared" si="5"/>
        <v xml:space="preserve"> </v>
      </c>
      <c r="M97" s="79"/>
      <c r="N97" s="80"/>
      <c r="O97" s="80"/>
      <c r="P97" s="75">
        <f t="shared" si="8"/>
        <v>0</v>
      </c>
      <c r="Q97" s="76" t="str">
        <f t="shared" si="6"/>
        <v xml:space="preserve"> </v>
      </c>
      <c r="R97" s="167"/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79"/>
      <c r="H98" s="80"/>
      <c r="I98" s="80"/>
      <c r="J98" s="80"/>
      <c r="K98" s="75">
        <f t="shared" si="7"/>
        <v>0</v>
      </c>
      <c r="L98" s="76" t="str">
        <f t="shared" si="5"/>
        <v xml:space="preserve"> </v>
      </c>
      <c r="M98" s="79"/>
      <c r="N98" s="80"/>
      <c r="O98" s="80"/>
      <c r="P98" s="75">
        <f t="shared" si="8"/>
        <v>0</v>
      </c>
      <c r="Q98" s="76" t="str">
        <f t="shared" si="6"/>
        <v xml:space="preserve"> </v>
      </c>
      <c r="R98" s="167"/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79"/>
      <c r="H99" s="80"/>
      <c r="I99" s="80"/>
      <c r="J99" s="80"/>
      <c r="K99" s="75">
        <f t="shared" si="7"/>
        <v>0</v>
      </c>
      <c r="L99" s="76" t="str">
        <f t="shared" si="5"/>
        <v xml:space="preserve"> </v>
      </c>
      <c r="M99" s="79"/>
      <c r="N99" s="80"/>
      <c r="O99" s="80"/>
      <c r="P99" s="75">
        <f t="shared" si="8"/>
        <v>0</v>
      </c>
      <c r="Q99" s="76" t="str">
        <f t="shared" si="6"/>
        <v xml:space="preserve"> </v>
      </c>
      <c r="R99" s="167"/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79"/>
      <c r="H100" s="80"/>
      <c r="I100" s="80"/>
      <c r="J100" s="80"/>
      <c r="K100" s="75">
        <f t="shared" si="7"/>
        <v>0</v>
      </c>
      <c r="L100" s="76" t="str">
        <f t="shared" si="5"/>
        <v xml:space="preserve"> </v>
      </c>
      <c r="M100" s="79"/>
      <c r="N100" s="80"/>
      <c r="O100" s="80"/>
      <c r="P100" s="75">
        <f t="shared" si="8"/>
        <v>0</v>
      </c>
      <c r="Q100" s="76" t="str">
        <f t="shared" si="6"/>
        <v xml:space="preserve"> </v>
      </c>
      <c r="R100" s="167"/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79"/>
      <c r="H101" s="80"/>
      <c r="I101" s="80"/>
      <c r="J101" s="80"/>
      <c r="K101" s="75">
        <f t="shared" si="7"/>
        <v>0</v>
      </c>
      <c r="L101" s="76" t="str">
        <f t="shared" si="5"/>
        <v xml:space="preserve"> </v>
      </c>
      <c r="M101" s="79"/>
      <c r="N101" s="80"/>
      <c r="O101" s="80"/>
      <c r="P101" s="75">
        <f t="shared" si="8"/>
        <v>0</v>
      </c>
      <c r="Q101" s="76" t="str">
        <f t="shared" si="6"/>
        <v xml:space="preserve"> </v>
      </c>
      <c r="R101" s="167"/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79"/>
      <c r="H102" s="80"/>
      <c r="I102" s="80"/>
      <c r="J102" s="80"/>
      <c r="K102" s="75">
        <f t="shared" si="7"/>
        <v>0</v>
      </c>
      <c r="L102" s="76" t="str">
        <f t="shared" si="5"/>
        <v xml:space="preserve"> </v>
      </c>
      <c r="M102" s="79"/>
      <c r="N102" s="80"/>
      <c r="O102" s="80"/>
      <c r="P102" s="75">
        <f t="shared" si="8"/>
        <v>0</v>
      </c>
      <c r="Q102" s="76" t="str">
        <f t="shared" si="6"/>
        <v xml:space="preserve"> </v>
      </c>
      <c r="R102" s="167"/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79"/>
      <c r="H103" s="80"/>
      <c r="I103" s="80"/>
      <c r="J103" s="80"/>
      <c r="K103" s="75">
        <f t="shared" si="7"/>
        <v>0</v>
      </c>
      <c r="L103" s="76" t="str">
        <f t="shared" si="5"/>
        <v xml:space="preserve"> </v>
      </c>
      <c r="M103" s="79"/>
      <c r="N103" s="80"/>
      <c r="O103" s="80"/>
      <c r="P103" s="75">
        <f t="shared" si="8"/>
        <v>0</v>
      </c>
      <c r="Q103" s="76" t="str">
        <f t="shared" si="6"/>
        <v xml:space="preserve"> </v>
      </c>
      <c r="R103" s="167"/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79"/>
      <c r="H104" s="80"/>
      <c r="I104" s="80"/>
      <c r="J104" s="80"/>
      <c r="K104" s="75">
        <f t="shared" si="7"/>
        <v>0</v>
      </c>
      <c r="L104" s="76" t="str">
        <f t="shared" si="5"/>
        <v xml:space="preserve"> </v>
      </c>
      <c r="M104" s="79"/>
      <c r="N104" s="80"/>
      <c r="O104" s="80"/>
      <c r="P104" s="75">
        <f t="shared" si="8"/>
        <v>0</v>
      </c>
      <c r="Q104" s="76" t="str">
        <f t="shared" si="6"/>
        <v xml:space="preserve"> </v>
      </c>
      <c r="R104" s="167"/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79"/>
      <c r="H105" s="80"/>
      <c r="I105" s="80"/>
      <c r="J105" s="80"/>
      <c r="K105" s="75">
        <f t="shared" si="7"/>
        <v>0</v>
      </c>
      <c r="L105" s="76" t="str">
        <f t="shared" si="5"/>
        <v xml:space="preserve"> </v>
      </c>
      <c r="M105" s="79"/>
      <c r="N105" s="80"/>
      <c r="O105" s="80"/>
      <c r="P105" s="75">
        <f t="shared" si="8"/>
        <v>0</v>
      </c>
      <c r="Q105" s="76" t="str">
        <f t="shared" si="6"/>
        <v xml:space="preserve"> </v>
      </c>
      <c r="R105" s="167"/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79"/>
      <c r="H106" s="80"/>
      <c r="I106" s="80"/>
      <c r="J106" s="80"/>
      <c r="K106" s="75">
        <f t="shared" si="7"/>
        <v>0</v>
      </c>
      <c r="L106" s="76" t="str">
        <f t="shared" si="5"/>
        <v xml:space="preserve"> </v>
      </c>
      <c r="M106" s="79"/>
      <c r="N106" s="80"/>
      <c r="O106" s="80"/>
      <c r="P106" s="75">
        <f t="shared" si="8"/>
        <v>0</v>
      </c>
      <c r="Q106" s="76" t="str">
        <f t="shared" si="6"/>
        <v xml:space="preserve"> </v>
      </c>
      <c r="R106" s="167"/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79"/>
      <c r="H107" s="80"/>
      <c r="I107" s="80"/>
      <c r="J107" s="80"/>
      <c r="K107" s="75">
        <f t="shared" si="7"/>
        <v>0</v>
      </c>
      <c r="L107" s="76" t="str">
        <f t="shared" si="5"/>
        <v xml:space="preserve"> </v>
      </c>
      <c r="M107" s="79"/>
      <c r="N107" s="80"/>
      <c r="O107" s="80"/>
      <c r="P107" s="75">
        <f t="shared" si="8"/>
        <v>0</v>
      </c>
      <c r="Q107" s="76" t="str">
        <f t="shared" si="6"/>
        <v xml:space="preserve"> </v>
      </c>
      <c r="R107" s="167"/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79"/>
      <c r="H108" s="80"/>
      <c r="I108" s="80"/>
      <c r="J108" s="80"/>
      <c r="K108" s="75">
        <f t="shared" si="7"/>
        <v>0</v>
      </c>
      <c r="L108" s="76" t="str">
        <f t="shared" si="5"/>
        <v xml:space="preserve"> </v>
      </c>
      <c r="M108" s="79"/>
      <c r="N108" s="80"/>
      <c r="O108" s="80"/>
      <c r="P108" s="75">
        <f t="shared" si="8"/>
        <v>0</v>
      </c>
      <c r="Q108" s="76" t="str">
        <f t="shared" si="6"/>
        <v xml:space="preserve"> </v>
      </c>
      <c r="R108" s="167"/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79"/>
      <c r="H109" s="80"/>
      <c r="I109" s="80"/>
      <c r="J109" s="80"/>
      <c r="K109" s="75">
        <f t="shared" si="7"/>
        <v>0</v>
      </c>
      <c r="L109" s="76" t="str">
        <f t="shared" si="5"/>
        <v xml:space="preserve"> </v>
      </c>
      <c r="M109" s="79"/>
      <c r="N109" s="80"/>
      <c r="O109" s="80"/>
      <c r="P109" s="75">
        <f t="shared" si="8"/>
        <v>0</v>
      </c>
      <c r="Q109" s="76" t="str">
        <f t="shared" si="6"/>
        <v xml:space="preserve"> </v>
      </c>
      <c r="R109" s="167"/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79"/>
      <c r="H110" s="80"/>
      <c r="I110" s="80"/>
      <c r="J110" s="80"/>
      <c r="K110" s="75">
        <f t="shared" si="7"/>
        <v>0</v>
      </c>
      <c r="L110" s="76" t="str">
        <f t="shared" si="5"/>
        <v xml:space="preserve"> </v>
      </c>
      <c r="M110" s="79"/>
      <c r="N110" s="80"/>
      <c r="O110" s="80"/>
      <c r="P110" s="75">
        <f t="shared" si="8"/>
        <v>0</v>
      </c>
      <c r="Q110" s="76" t="str">
        <f t="shared" si="6"/>
        <v xml:space="preserve"> </v>
      </c>
      <c r="R110" s="167"/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79"/>
      <c r="H111" s="80"/>
      <c r="I111" s="80"/>
      <c r="J111" s="80"/>
      <c r="K111" s="75">
        <f t="shared" si="7"/>
        <v>0</v>
      </c>
      <c r="L111" s="76" t="str">
        <f t="shared" si="5"/>
        <v xml:space="preserve"> </v>
      </c>
      <c r="M111" s="79"/>
      <c r="N111" s="80"/>
      <c r="O111" s="80"/>
      <c r="P111" s="75">
        <f t="shared" si="8"/>
        <v>0</v>
      </c>
      <c r="Q111" s="76" t="str">
        <f t="shared" si="6"/>
        <v xml:space="preserve"> </v>
      </c>
      <c r="R111" s="167"/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79"/>
      <c r="H112" s="80"/>
      <c r="I112" s="80"/>
      <c r="J112" s="80"/>
      <c r="K112" s="75">
        <f t="shared" si="7"/>
        <v>0</v>
      </c>
      <c r="L112" s="76" t="str">
        <f t="shared" si="5"/>
        <v xml:space="preserve"> </v>
      </c>
      <c r="M112" s="79"/>
      <c r="N112" s="80"/>
      <c r="O112" s="80"/>
      <c r="P112" s="75">
        <f t="shared" si="8"/>
        <v>0</v>
      </c>
      <c r="Q112" s="76" t="str">
        <f t="shared" si="6"/>
        <v xml:space="preserve"> </v>
      </c>
      <c r="R112" s="167"/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79"/>
      <c r="H113" s="80"/>
      <c r="I113" s="80"/>
      <c r="J113" s="80"/>
      <c r="K113" s="75">
        <f t="shared" si="7"/>
        <v>0</v>
      </c>
      <c r="L113" s="76" t="str">
        <f t="shared" si="5"/>
        <v xml:space="preserve"> </v>
      </c>
      <c r="M113" s="79"/>
      <c r="N113" s="80"/>
      <c r="O113" s="80"/>
      <c r="P113" s="75">
        <f t="shared" si="8"/>
        <v>0</v>
      </c>
      <c r="Q113" s="76" t="str">
        <f t="shared" si="6"/>
        <v xml:space="preserve"> </v>
      </c>
      <c r="R113" s="167"/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79"/>
      <c r="H114" s="80"/>
      <c r="I114" s="80"/>
      <c r="J114" s="80"/>
      <c r="K114" s="75">
        <f t="shared" si="7"/>
        <v>0</v>
      </c>
      <c r="L114" s="76" t="str">
        <f t="shared" si="5"/>
        <v xml:space="preserve"> </v>
      </c>
      <c r="M114" s="79"/>
      <c r="N114" s="80"/>
      <c r="O114" s="80"/>
      <c r="P114" s="75">
        <f t="shared" si="8"/>
        <v>0</v>
      </c>
      <c r="Q114" s="76" t="str">
        <f t="shared" si="6"/>
        <v xml:space="preserve"> </v>
      </c>
      <c r="R114" s="167"/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79"/>
      <c r="H115" s="80"/>
      <c r="I115" s="80"/>
      <c r="J115" s="80"/>
      <c r="K115" s="75">
        <f t="shared" si="7"/>
        <v>0</v>
      </c>
      <c r="L115" s="76" t="str">
        <f t="shared" si="5"/>
        <v xml:space="preserve"> </v>
      </c>
      <c r="M115" s="79"/>
      <c r="N115" s="80"/>
      <c r="O115" s="80"/>
      <c r="P115" s="75">
        <f t="shared" si="8"/>
        <v>0</v>
      </c>
      <c r="Q115" s="76" t="str">
        <f t="shared" si="6"/>
        <v xml:space="preserve"> </v>
      </c>
      <c r="R115" s="167"/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79"/>
      <c r="H116" s="80"/>
      <c r="I116" s="80"/>
      <c r="J116" s="80"/>
      <c r="K116" s="75">
        <f t="shared" si="7"/>
        <v>0</v>
      </c>
      <c r="L116" s="76" t="str">
        <f t="shared" si="5"/>
        <v xml:space="preserve"> </v>
      </c>
      <c r="M116" s="79"/>
      <c r="N116" s="80"/>
      <c r="O116" s="80"/>
      <c r="P116" s="75">
        <f t="shared" si="8"/>
        <v>0</v>
      </c>
      <c r="Q116" s="76" t="str">
        <f t="shared" si="6"/>
        <v xml:space="preserve"> </v>
      </c>
      <c r="R116" s="167"/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79"/>
      <c r="H117" s="80"/>
      <c r="I117" s="80"/>
      <c r="J117" s="80"/>
      <c r="K117" s="75">
        <f t="shared" si="7"/>
        <v>0</v>
      </c>
      <c r="L117" s="76" t="str">
        <f t="shared" si="5"/>
        <v xml:space="preserve"> </v>
      </c>
      <c r="M117" s="79"/>
      <c r="N117" s="80"/>
      <c r="O117" s="80"/>
      <c r="P117" s="75">
        <f t="shared" si="8"/>
        <v>0</v>
      </c>
      <c r="Q117" s="76" t="str">
        <f t="shared" si="6"/>
        <v xml:space="preserve"> </v>
      </c>
      <c r="R117" s="167"/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79"/>
      <c r="H118" s="80"/>
      <c r="I118" s="80"/>
      <c r="J118" s="80"/>
      <c r="K118" s="75">
        <f t="shared" si="7"/>
        <v>0</v>
      </c>
      <c r="L118" s="76" t="str">
        <f t="shared" si="5"/>
        <v xml:space="preserve"> </v>
      </c>
      <c r="M118" s="79"/>
      <c r="N118" s="80"/>
      <c r="O118" s="80"/>
      <c r="P118" s="75">
        <f t="shared" si="8"/>
        <v>0</v>
      </c>
      <c r="Q118" s="76" t="str">
        <f t="shared" si="6"/>
        <v xml:space="preserve"> </v>
      </c>
      <c r="R118" s="167"/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79"/>
      <c r="H119" s="80"/>
      <c r="I119" s="80"/>
      <c r="J119" s="80"/>
      <c r="K119" s="75">
        <f t="shared" si="7"/>
        <v>0</v>
      </c>
      <c r="L119" s="76" t="str">
        <f t="shared" si="5"/>
        <v xml:space="preserve"> </v>
      </c>
      <c r="M119" s="79"/>
      <c r="N119" s="80"/>
      <c r="O119" s="80"/>
      <c r="P119" s="75">
        <f t="shared" si="8"/>
        <v>0</v>
      </c>
      <c r="Q119" s="76" t="str">
        <f t="shared" si="6"/>
        <v xml:space="preserve"> </v>
      </c>
      <c r="R119" s="167"/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79"/>
      <c r="H120" s="80"/>
      <c r="I120" s="80"/>
      <c r="J120" s="80"/>
      <c r="K120" s="75">
        <f t="shared" si="7"/>
        <v>0</v>
      </c>
      <c r="L120" s="76" t="str">
        <f t="shared" si="5"/>
        <v xml:space="preserve"> </v>
      </c>
      <c r="M120" s="79"/>
      <c r="N120" s="80"/>
      <c r="O120" s="80"/>
      <c r="P120" s="75">
        <f t="shared" si="8"/>
        <v>0</v>
      </c>
      <c r="Q120" s="76" t="str">
        <f t="shared" si="6"/>
        <v xml:space="preserve"> </v>
      </c>
      <c r="R120" s="167"/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79"/>
      <c r="H121" s="80"/>
      <c r="I121" s="80"/>
      <c r="J121" s="80"/>
      <c r="K121" s="75">
        <f t="shared" si="7"/>
        <v>0</v>
      </c>
      <c r="L121" s="76" t="str">
        <f t="shared" si="5"/>
        <v xml:space="preserve"> </v>
      </c>
      <c r="M121" s="79"/>
      <c r="N121" s="80"/>
      <c r="O121" s="80"/>
      <c r="P121" s="75">
        <f t="shared" si="8"/>
        <v>0</v>
      </c>
      <c r="Q121" s="76" t="str">
        <f t="shared" si="6"/>
        <v xml:space="preserve"> </v>
      </c>
      <c r="R121" s="167"/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79"/>
      <c r="H122" s="80"/>
      <c r="I122" s="80"/>
      <c r="J122" s="80"/>
      <c r="K122" s="75">
        <f t="shared" si="7"/>
        <v>0</v>
      </c>
      <c r="L122" s="76" t="str">
        <f t="shared" si="5"/>
        <v xml:space="preserve"> </v>
      </c>
      <c r="M122" s="79"/>
      <c r="N122" s="80"/>
      <c r="O122" s="80"/>
      <c r="P122" s="75">
        <f t="shared" si="8"/>
        <v>0</v>
      </c>
      <c r="Q122" s="76" t="str">
        <f t="shared" si="6"/>
        <v xml:space="preserve"> </v>
      </c>
      <c r="R122" s="167"/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79"/>
      <c r="H123" s="80"/>
      <c r="I123" s="80"/>
      <c r="J123" s="80"/>
      <c r="K123" s="75">
        <f t="shared" si="7"/>
        <v>0</v>
      </c>
      <c r="L123" s="76" t="str">
        <f t="shared" si="5"/>
        <v xml:space="preserve"> </v>
      </c>
      <c r="M123" s="79"/>
      <c r="N123" s="80"/>
      <c r="O123" s="80"/>
      <c r="P123" s="75">
        <f t="shared" si="8"/>
        <v>0</v>
      </c>
      <c r="Q123" s="76" t="str">
        <f t="shared" si="6"/>
        <v xml:space="preserve"> </v>
      </c>
      <c r="R123" s="167"/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79"/>
      <c r="H124" s="80"/>
      <c r="I124" s="80"/>
      <c r="J124" s="80"/>
      <c r="K124" s="75">
        <f t="shared" si="7"/>
        <v>0</v>
      </c>
      <c r="L124" s="76" t="str">
        <f t="shared" si="5"/>
        <v xml:space="preserve"> </v>
      </c>
      <c r="M124" s="79"/>
      <c r="N124" s="80"/>
      <c r="O124" s="80"/>
      <c r="P124" s="75">
        <f t="shared" si="8"/>
        <v>0</v>
      </c>
      <c r="Q124" s="76" t="str">
        <f t="shared" si="6"/>
        <v xml:space="preserve"> </v>
      </c>
      <c r="R124" s="167"/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79"/>
      <c r="H125" s="80"/>
      <c r="I125" s="80"/>
      <c r="J125" s="80"/>
      <c r="K125" s="75">
        <f t="shared" si="7"/>
        <v>0</v>
      </c>
      <c r="L125" s="76" t="str">
        <f t="shared" si="5"/>
        <v xml:space="preserve"> </v>
      </c>
      <c r="M125" s="79"/>
      <c r="N125" s="80"/>
      <c r="O125" s="80"/>
      <c r="P125" s="75">
        <f t="shared" si="8"/>
        <v>0</v>
      </c>
      <c r="Q125" s="76" t="str">
        <f t="shared" si="6"/>
        <v xml:space="preserve"> </v>
      </c>
      <c r="R125" s="167"/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79"/>
      <c r="H126" s="80"/>
      <c r="I126" s="80"/>
      <c r="J126" s="80"/>
      <c r="K126" s="75">
        <f t="shared" si="7"/>
        <v>0</v>
      </c>
      <c r="L126" s="76" t="str">
        <f t="shared" si="5"/>
        <v xml:space="preserve"> </v>
      </c>
      <c r="M126" s="79"/>
      <c r="N126" s="80"/>
      <c r="O126" s="80"/>
      <c r="P126" s="75">
        <f t="shared" si="8"/>
        <v>0</v>
      </c>
      <c r="Q126" s="76" t="str">
        <f t="shared" si="6"/>
        <v xml:space="preserve"> </v>
      </c>
      <c r="R126" s="167"/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79"/>
      <c r="H127" s="80"/>
      <c r="I127" s="80"/>
      <c r="J127" s="80"/>
      <c r="K127" s="75">
        <f t="shared" si="7"/>
        <v>0</v>
      </c>
      <c r="L127" s="76" t="str">
        <f t="shared" si="5"/>
        <v xml:space="preserve"> </v>
      </c>
      <c r="M127" s="79"/>
      <c r="N127" s="80"/>
      <c r="O127" s="80"/>
      <c r="P127" s="75">
        <f t="shared" si="8"/>
        <v>0</v>
      </c>
      <c r="Q127" s="76" t="str">
        <f t="shared" si="6"/>
        <v xml:space="preserve"> </v>
      </c>
      <c r="R127" s="167"/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79"/>
      <c r="H128" s="80"/>
      <c r="I128" s="80"/>
      <c r="J128" s="80"/>
      <c r="K128" s="75">
        <f t="shared" si="7"/>
        <v>0</v>
      </c>
      <c r="L128" s="76" t="str">
        <f t="shared" si="5"/>
        <v xml:space="preserve"> </v>
      </c>
      <c r="M128" s="79"/>
      <c r="N128" s="80"/>
      <c r="O128" s="80"/>
      <c r="P128" s="75">
        <f t="shared" si="8"/>
        <v>0</v>
      </c>
      <c r="Q128" s="76" t="str">
        <f t="shared" si="6"/>
        <v xml:space="preserve"> </v>
      </c>
      <c r="R128" s="167"/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79"/>
      <c r="H129" s="80"/>
      <c r="I129" s="80"/>
      <c r="J129" s="80"/>
      <c r="K129" s="75">
        <f t="shared" si="7"/>
        <v>0</v>
      </c>
      <c r="L129" s="76" t="str">
        <f t="shared" si="5"/>
        <v xml:space="preserve"> </v>
      </c>
      <c r="M129" s="79"/>
      <c r="N129" s="80"/>
      <c r="O129" s="80"/>
      <c r="P129" s="75">
        <f t="shared" si="8"/>
        <v>0</v>
      </c>
      <c r="Q129" s="76" t="str">
        <f t="shared" si="6"/>
        <v xml:space="preserve"> </v>
      </c>
      <c r="R129" s="167"/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79"/>
      <c r="H130" s="80"/>
      <c r="I130" s="80"/>
      <c r="J130" s="80"/>
      <c r="K130" s="75">
        <f t="shared" si="7"/>
        <v>0</v>
      </c>
      <c r="L130" s="76" t="str">
        <f t="shared" si="5"/>
        <v xml:space="preserve"> </v>
      </c>
      <c r="M130" s="79"/>
      <c r="N130" s="80"/>
      <c r="O130" s="80"/>
      <c r="P130" s="75">
        <f t="shared" si="8"/>
        <v>0</v>
      </c>
      <c r="Q130" s="76" t="str">
        <f t="shared" si="6"/>
        <v xml:space="preserve"> </v>
      </c>
      <c r="R130" s="167"/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79"/>
      <c r="H131" s="80"/>
      <c r="I131" s="80"/>
      <c r="J131" s="80"/>
      <c r="K131" s="75">
        <f t="shared" si="7"/>
        <v>0</v>
      </c>
      <c r="L131" s="76" t="str">
        <f t="shared" si="5"/>
        <v xml:space="preserve"> </v>
      </c>
      <c r="M131" s="79"/>
      <c r="N131" s="80"/>
      <c r="O131" s="80"/>
      <c r="P131" s="75">
        <f t="shared" si="8"/>
        <v>0</v>
      </c>
      <c r="Q131" s="76" t="str">
        <f t="shared" si="6"/>
        <v xml:space="preserve"> </v>
      </c>
      <c r="R131" s="167"/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79"/>
      <c r="H132" s="80"/>
      <c r="I132" s="80"/>
      <c r="J132" s="80"/>
      <c r="K132" s="75">
        <f t="shared" si="7"/>
        <v>0</v>
      </c>
      <c r="L132" s="76" t="str">
        <f t="shared" si="5"/>
        <v xml:space="preserve"> </v>
      </c>
      <c r="M132" s="79"/>
      <c r="N132" s="80"/>
      <c r="O132" s="80"/>
      <c r="P132" s="75">
        <f t="shared" si="8"/>
        <v>0</v>
      </c>
      <c r="Q132" s="76" t="str">
        <f t="shared" si="6"/>
        <v xml:space="preserve"> </v>
      </c>
      <c r="R132" s="167"/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79"/>
      <c r="H133" s="80"/>
      <c r="I133" s="80"/>
      <c r="J133" s="80"/>
      <c r="K133" s="75">
        <f t="shared" si="7"/>
        <v>0</v>
      </c>
      <c r="L133" s="76" t="str">
        <f t="shared" si="5"/>
        <v xml:space="preserve"> </v>
      </c>
      <c r="M133" s="79"/>
      <c r="N133" s="80"/>
      <c r="O133" s="80"/>
      <c r="P133" s="75">
        <f t="shared" si="8"/>
        <v>0</v>
      </c>
      <c r="Q133" s="76" t="str">
        <f t="shared" si="6"/>
        <v xml:space="preserve"> </v>
      </c>
      <c r="R133" s="167"/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79"/>
      <c r="H134" s="80"/>
      <c r="I134" s="80"/>
      <c r="J134" s="80"/>
      <c r="K134" s="75">
        <f t="shared" si="7"/>
        <v>0</v>
      </c>
      <c r="L134" s="76" t="str">
        <f t="shared" si="5"/>
        <v xml:space="preserve"> </v>
      </c>
      <c r="M134" s="79"/>
      <c r="N134" s="80"/>
      <c r="O134" s="80"/>
      <c r="P134" s="75">
        <f t="shared" si="8"/>
        <v>0</v>
      </c>
      <c r="Q134" s="76" t="str">
        <f t="shared" si="6"/>
        <v xml:space="preserve"> </v>
      </c>
      <c r="R134" s="167"/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79"/>
      <c r="H135" s="80"/>
      <c r="I135" s="80"/>
      <c r="J135" s="80"/>
      <c r="K135" s="75">
        <f t="shared" si="7"/>
        <v>0</v>
      </c>
      <c r="L135" s="76" t="str">
        <f t="shared" ref="L135:L198" si="9">VLOOKUP(K135,predikat,2)</f>
        <v xml:space="preserve"> </v>
      </c>
      <c r="M135" s="79"/>
      <c r="N135" s="80"/>
      <c r="O135" s="80"/>
      <c r="P135" s="75">
        <f t="shared" si="8"/>
        <v>0</v>
      </c>
      <c r="Q135" s="76" t="str">
        <f t="shared" ref="Q135:Q198" si="10">VLOOKUP(P135,predikat,2)</f>
        <v xml:space="preserve"> </v>
      </c>
      <c r="R135" s="167"/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79"/>
      <c r="H136" s="80"/>
      <c r="I136" s="80"/>
      <c r="J136" s="80"/>
      <c r="K136" s="75">
        <f t="shared" ref="K136:K199" si="11">IF(COUNTA(G136:I136)=0,0,ROUND((SUM(G136:I136)/COUNTA(G136:I136)*$J$1+SUM(J136)*$J$2)/($J$1+$J$2),0))</f>
        <v>0</v>
      </c>
      <c r="L136" s="76" t="str">
        <f t="shared" si="9"/>
        <v xml:space="preserve"> </v>
      </c>
      <c r="M136" s="79"/>
      <c r="N136" s="80"/>
      <c r="O136" s="80"/>
      <c r="P136" s="75">
        <f t="shared" ref="P136:P199" si="12">IF(SUM(M136:O136)=0,0,ROUND(SUM(M136:O136)/COUNTA(M136:O136),0))</f>
        <v>0</v>
      </c>
      <c r="Q136" s="76" t="str">
        <f t="shared" si="10"/>
        <v xml:space="preserve"> </v>
      </c>
      <c r="R136" s="167"/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79"/>
      <c r="H137" s="80"/>
      <c r="I137" s="80"/>
      <c r="J137" s="80"/>
      <c r="K137" s="75">
        <f t="shared" si="11"/>
        <v>0</v>
      </c>
      <c r="L137" s="76" t="str">
        <f t="shared" si="9"/>
        <v xml:space="preserve"> </v>
      </c>
      <c r="M137" s="79"/>
      <c r="N137" s="80"/>
      <c r="O137" s="80"/>
      <c r="P137" s="75">
        <f t="shared" si="12"/>
        <v>0</v>
      </c>
      <c r="Q137" s="76" t="str">
        <f t="shared" si="10"/>
        <v xml:space="preserve"> </v>
      </c>
      <c r="R137" s="167"/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79"/>
      <c r="H138" s="80"/>
      <c r="I138" s="80"/>
      <c r="J138" s="80"/>
      <c r="K138" s="75">
        <f t="shared" si="11"/>
        <v>0</v>
      </c>
      <c r="L138" s="76" t="str">
        <f t="shared" si="9"/>
        <v xml:space="preserve"> </v>
      </c>
      <c r="M138" s="79"/>
      <c r="N138" s="80"/>
      <c r="O138" s="80"/>
      <c r="P138" s="75">
        <f t="shared" si="12"/>
        <v>0</v>
      </c>
      <c r="Q138" s="76" t="str">
        <f t="shared" si="10"/>
        <v xml:space="preserve"> </v>
      </c>
      <c r="R138" s="167"/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79"/>
      <c r="H139" s="80"/>
      <c r="I139" s="80"/>
      <c r="J139" s="80"/>
      <c r="K139" s="75">
        <f t="shared" si="11"/>
        <v>0</v>
      </c>
      <c r="L139" s="76" t="str">
        <f t="shared" si="9"/>
        <v xml:space="preserve"> </v>
      </c>
      <c r="M139" s="79"/>
      <c r="N139" s="80"/>
      <c r="O139" s="80"/>
      <c r="P139" s="75">
        <f t="shared" si="12"/>
        <v>0</v>
      </c>
      <c r="Q139" s="76" t="str">
        <f t="shared" si="10"/>
        <v xml:space="preserve"> </v>
      </c>
      <c r="R139" s="167"/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79"/>
      <c r="H140" s="80"/>
      <c r="I140" s="80"/>
      <c r="J140" s="80"/>
      <c r="K140" s="75">
        <f t="shared" si="11"/>
        <v>0</v>
      </c>
      <c r="L140" s="76" t="str">
        <f t="shared" si="9"/>
        <v xml:space="preserve"> </v>
      </c>
      <c r="M140" s="79"/>
      <c r="N140" s="80"/>
      <c r="O140" s="80"/>
      <c r="P140" s="75">
        <f t="shared" si="12"/>
        <v>0</v>
      </c>
      <c r="Q140" s="76" t="str">
        <f t="shared" si="10"/>
        <v xml:space="preserve"> </v>
      </c>
      <c r="R140" s="167"/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79"/>
      <c r="H141" s="80"/>
      <c r="I141" s="80"/>
      <c r="J141" s="80"/>
      <c r="K141" s="75">
        <f t="shared" si="11"/>
        <v>0</v>
      </c>
      <c r="L141" s="76" t="str">
        <f t="shared" si="9"/>
        <v xml:space="preserve"> </v>
      </c>
      <c r="M141" s="79"/>
      <c r="N141" s="80"/>
      <c r="O141" s="80"/>
      <c r="P141" s="75">
        <f t="shared" si="12"/>
        <v>0</v>
      </c>
      <c r="Q141" s="76" t="str">
        <f t="shared" si="10"/>
        <v xml:space="preserve"> </v>
      </c>
      <c r="R141" s="167"/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79"/>
      <c r="H142" s="80"/>
      <c r="I142" s="80"/>
      <c r="J142" s="80"/>
      <c r="K142" s="75">
        <f t="shared" si="11"/>
        <v>0</v>
      </c>
      <c r="L142" s="76" t="str">
        <f t="shared" si="9"/>
        <v xml:space="preserve"> </v>
      </c>
      <c r="M142" s="79"/>
      <c r="N142" s="80"/>
      <c r="O142" s="80"/>
      <c r="P142" s="75">
        <f t="shared" si="12"/>
        <v>0</v>
      </c>
      <c r="Q142" s="76" t="str">
        <f t="shared" si="10"/>
        <v xml:space="preserve"> </v>
      </c>
      <c r="R142" s="167"/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79"/>
      <c r="H143" s="80"/>
      <c r="I143" s="80"/>
      <c r="J143" s="80"/>
      <c r="K143" s="75">
        <f t="shared" si="11"/>
        <v>0</v>
      </c>
      <c r="L143" s="76" t="str">
        <f t="shared" si="9"/>
        <v xml:space="preserve"> </v>
      </c>
      <c r="M143" s="79"/>
      <c r="N143" s="80"/>
      <c r="O143" s="80"/>
      <c r="P143" s="75">
        <f t="shared" si="12"/>
        <v>0</v>
      </c>
      <c r="Q143" s="76" t="str">
        <f t="shared" si="10"/>
        <v xml:space="preserve"> </v>
      </c>
      <c r="R143" s="167"/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79"/>
      <c r="H144" s="80"/>
      <c r="I144" s="80"/>
      <c r="J144" s="80"/>
      <c r="K144" s="75">
        <f t="shared" si="11"/>
        <v>0</v>
      </c>
      <c r="L144" s="76" t="str">
        <f t="shared" si="9"/>
        <v xml:space="preserve"> </v>
      </c>
      <c r="M144" s="79"/>
      <c r="N144" s="80"/>
      <c r="O144" s="80"/>
      <c r="P144" s="75">
        <f t="shared" si="12"/>
        <v>0</v>
      </c>
      <c r="Q144" s="76" t="str">
        <f t="shared" si="10"/>
        <v xml:space="preserve"> </v>
      </c>
      <c r="R144" s="167"/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79"/>
      <c r="H145" s="80"/>
      <c r="I145" s="80"/>
      <c r="J145" s="80"/>
      <c r="K145" s="75">
        <f t="shared" si="11"/>
        <v>0</v>
      </c>
      <c r="L145" s="76" t="str">
        <f t="shared" si="9"/>
        <v xml:space="preserve"> </v>
      </c>
      <c r="M145" s="79"/>
      <c r="N145" s="80"/>
      <c r="O145" s="80"/>
      <c r="P145" s="75">
        <f t="shared" si="12"/>
        <v>0</v>
      </c>
      <c r="Q145" s="76" t="str">
        <f t="shared" si="10"/>
        <v xml:space="preserve"> </v>
      </c>
      <c r="R145" s="167"/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79"/>
      <c r="H146" s="80"/>
      <c r="I146" s="80"/>
      <c r="J146" s="80"/>
      <c r="K146" s="75">
        <f t="shared" si="11"/>
        <v>0</v>
      </c>
      <c r="L146" s="76" t="str">
        <f t="shared" si="9"/>
        <v xml:space="preserve"> </v>
      </c>
      <c r="M146" s="79"/>
      <c r="N146" s="80"/>
      <c r="O146" s="80"/>
      <c r="P146" s="75">
        <f t="shared" si="12"/>
        <v>0</v>
      </c>
      <c r="Q146" s="76" t="str">
        <f t="shared" si="10"/>
        <v xml:space="preserve"> </v>
      </c>
      <c r="R146" s="167"/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79"/>
      <c r="H147" s="80"/>
      <c r="I147" s="80"/>
      <c r="J147" s="80"/>
      <c r="K147" s="75">
        <f t="shared" si="11"/>
        <v>0</v>
      </c>
      <c r="L147" s="76" t="str">
        <f t="shared" si="9"/>
        <v xml:space="preserve"> </v>
      </c>
      <c r="M147" s="79"/>
      <c r="N147" s="80"/>
      <c r="O147" s="80"/>
      <c r="P147" s="75">
        <f t="shared" si="12"/>
        <v>0</v>
      </c>
      <c r="Q147" s="76" t="str">
        <f t="shared" si="10"/>
        <v xml:space="preserve"> </v>
      </c>
      <c r="R147" s="167"/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79"/>
      <c r="H148" s="80"/>
      <c r="I148" s="80"/>
      <c r="J148" s="80"/>
      <c r="K148" s="75">
        <f t="shared" si="11"/>
        <v>0</v>
      </c>
      <c r="L148" s="76" t="str">
        <f t="shared" si="9"/>
        <v xml:space="preserve"> </v>
      </c>
      <c r="M148" s="79"/>
      <c r="N148" s="80"/>
      <c r="O148" s="80"/>
      <c r="P148" s="75">
        <f t="shared" si="12"/>
        <v>0</v>
      </c>
      <c r="Q148" s="76" t="str">
        <f t="shared" si="10"/>
        <v xml:space="preserve"> </v>
      </c>
      <c r="R148" s="167"/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79"/>
      <c r="H149" s="80"/>
      <c r="I149" s="80"/>
      <c r="J149" s="80"/>
      <c r="K149" s="75">
        <f t="shared" si="11"/>
        <v>0</v>
      </c>
      <c r="L149" s="76" t="str">
        <f t="shared" si="9"/>
        <v xml:space="preserve"> </v>
      </c>
      <c r="M149" s="79"/>
      <c r="N149" s="80"/>
      <c r="O149" s="80"/>
      <c r="P149" s="75">
        <f t="shared" si="12"/>
        <v>0</v>
      </c>
      <c r="Q149" s="76" t="str">
        <f t="shared" si="10"/>
        <v xml:space="preserve"> </v>
      </c>
      <c r="R149" s="167"/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79"/>
      <c r="H150" s="80"/>
      <c r="I150" s="80"/>
      <c r="J150" s="80"/>
      <c r="K150" s="75">
        <f t="shared" si="11"/>
        <v>0</v>
      </c>
      <c r="L150" s="76" t="str">
        <f t="shared" si="9"/>
        <v xml:space="preserve"> </v>
      </c>
      <c r="M150" s="79"/>
      <c r="N150" s="80"/>
      <c r="O150" s="80"/>
      <c r="P150" s="75">
        <f t="shared" si="12"/>
        <v>0</v>
      </c>
      <c r="Q150" s="76" t="str">
        <f t="shared" si="10"/>
        <v xml:space="preserve"> </v>
      </c>
      <c r="R150" s="167"/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79"/>
      <c r="H151" s="80"/>
      <c r="I151" s="80"/>
      <c r="J151" s="80"/>
      <c r="K151" s="75">
        <f t="shared" si="11"/>
        <v>0</v>
      </c>
      <c r="L151" s="76" t="str">
        <f t="shared" si="9"/>
        <v xml:space="preserve"> </v>
      </c>
      <c r="M151" s="79"/>
      <c r="N151" s="80"/>
      <c r="O151" s="80"/>
      <c r="P151" s="75">
        <f t="shared" si="12"/>
        <v>0</v>
      </c>
      <c r="Q151" s="76" t="str">
        <f t="shared" si="10"/>
        <v xml:space="preserve"> </v>
      </c>
      <c r="R151" s="167"/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79"/>
      <c r="H152" s="80"/>
      <c r="I152" s="80"/>
      <c r="J152" s="80"/>
      <c r="K152" s="75">
        <f t="shared" si="11"/>
        <v>0</v>
      </c>
      <c r="L152" s="76" t="str">
        <f t="shared" si="9"/>
        <v xml:space="preserve"> </v>
      </c>
      <c r="M152" s="79"/>
      <c r="N152" s="80"/>
      <c r="O152" s="80"/>
      <c r="P152" s="75">
        <f t="shared" si="12"/>
        <v>0</v>
      </c>
      <c r="Q152" s="76" t="str">
        <f t="shared" si="10"/>
        <v xml:space="preserve"> </v>
      </c>
      <c r="R152" s="167"/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79"/>
      <c r="H153" s="80"/>
      <c r="I153" s="80"/>
      <c r="J153" s="80"/>
      <c r="K153" s="75">
        <f t="shared" si="11"/>
        <v>0</v>
      </c>
      <c r="L153" s="76" t="str">
        <f t="shared" si="9"/>
        <v xml:space="preserve"> </v>
      </c>
      <c r="M153" s="79"/>
      <c r="N153" s="80"/>
      <c r="O153" s="80"/>
      <c r="P153" s="75">
        <f t="shared" si="12"/>
        <v>0</v>
      </c>
      <c r="Q153" s="76" t="str">
        <f t="shared" si="10"/>
        <v xml:space="preserve"> </v>
      </c>
      <c r="R153" s="167"/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79"/>
      <c r="H154" s="80"/>
      <c r="I154" s="80"/>
      <c r="J154" s="80"/>
      <c r="K154" s="75">
        <f t="shared" si="11"/>
        <v>0</v>
      </c>
      <c r="L154" s="76" t="str">
        <f t="shared" si="9"/>
        <v xml:space="preserve"> </v>
      </c>
      <c r="M154" s="79"/>
      <c r="N154" s="80"/>
      <c r="O154" s="80"/>
      <c r="P154" s="75">
        <f t="shared" si="12"/>
        <v>0</v>
      </c>
      <c r="Q154" s="76" t="str">
        <f t="shared" si="10"/>
        <v xml:space="preserve"> </v>
      </c>
      <c r="R154" s="167"/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79"/>
      <c r="H155" s="80"/>
      <c r="I155" s="80"/>
      <c r="J155" s="80"/>
      <c r="K155" s="75">
        <f t="shared" si="11"/>
        <v>0</v>
      </c>
      <c r="L155" s="76" t="str">
        <f t="shared" si="9"/>
        <v xml:space="preserve"> </v>
      </c>
      <c r="M155" s="79"/>
      <c r="N155" s="80"/>
      <c r="O155" s="80"/>
      <c r="P155" s="75">
        <f t="shared" si="12"/>
        <v>0</v>
      </c>
      <c r="Q155" s="76" t="str">
        <f t="shared" si="10"/>
        <v xml:space="preserve"> </v>
      </c>
      <c r="R155" s="167"/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79"/>
      <c r="H156" s="80"/>
      <c r="I156" s="80"/>
      <c r="J156" s="80"/>
      <c r="K156" s="75">
        <f t="shared" si="11"/>
        <v>0</v>
      </c>
      <c r="L156" s="76" t="str">
        <f t="shared" si="9"/>
        <v xml:space="preserve"> </v>
      </c>
      <c r="M156" s="79"/>
      <c r="N156" s="80"/>
      <c r="O156" s="80"/>
      <c r="P156" s="75">
        <f t="shared" si="12"/>
        <v>0</v>
      </c>
      <c r="Q156" s="76" t="str">
        <f t="shared" si="10"/>
        <v xml:space="preserve"> </v>
      </c>
      <c r="R156" s="167"/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79"/>
      <c r="H157" s="80"/>
      <c r="I157" s="80"/>
      <c r="J157" s="80"/>
      <c r="K157" s="75">
        <f t="shared" si="11"/>
        <v>0</v>
      </c>
      <c r="L157" s="76" t="str">
        <f t="shared" si="9"/>
        <v xml:space="preserve"> </v>
      </c>
      <c r="M157" s="79"/>
      <c r="N157" s="80"/>
      <c r="O157" s="80"/>
      <c r="P157" s="75">
        <f t="shared" si="12"/>
        <v>0</v>
      </c>
      <c r="Q157" s="76" t="str">
        <f t="shared" si="10"/>
        <v xml:space="preserve"> </v>
      </c>
      <c r="R157" s="167"/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79"/>
      <c r="H158" s="80"/>
      <c r="I158" s="80"/>
      <c r="J158" s="80"/>
      <c r="K158" s="75">
        <f t="shared" si="11"/>
        <v>0</v>
      </c>
      <c r="L158" s="76" t="str">
        <f t="shared" si="9"/>
        <v xml:space="preserve"> </v>
      </c>
      <c r="M158" s="79"/>
      <c r="N158" s="80"/>
      <c r="O158" s="80"/>
      <c r="P158" s="75">
        <f t="shared" si="12"/>
        <v>0</v>
      </c>
      <c r="Q158" s="76" t="str">
        <f t="shared" si="10"/>
        <v xml:space="preserve"> </v>
      </c>
      <c r="R158" s="167"/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79"/>
      <c r="H159" s="80"/>
      <c r="I159" s="80"/>
      <c r="J159" s="80"/>
      <c r="K159" s="75">
        <f t="shared" si="11"/>
        <v>0</v>
      </c>
      <c r="L159" s="76" t="str">
        <f t="shared" si="9"/>
        <v xml:space="preserve"> </v>
      </c>
      <c r="M159" s="79"/>
      <c r="N159" s="80"/>
      <c r="O159" s="80"/>
      <c r="P159" s="75">
        <f t="shared" si="12"/>
        <v>0</v>
      </c>
      <c r="Q159" s="76" t="str">
        <f t="shared" si="10"/>
        <v xml:space="preserve"> </v>
      </c>
      <c r="R159" s="167"/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79"/>
      <c r="H160" s="80"/>
      <c r="I160" s="80"/>
      <c r="J160" s="80"/>
      <c r="K160" s="75">
        <f t="shared" si="11"/>
        <v>0</v>
      </c>
      <c r="L160" s="76" t="str">
        <f t="shared" si="9"/>
        <v xml:space="preserve"> </v>
      </c>
      <c r="M160" s="79"/>
      <c r="N160" s="80"/>
      <c r="O160" s="80"/>
      <c r="P160" s="75">
        <f t="shared" si="12"/>
        <v>0</v>
      </c>
      <c r="Q160" s="76" t="str">
        <f t="shared" si="10"/>
        <v xml:space="preserve"> </v>
      </c>
      <c r="R160" s="167"/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79"/>
      <c r="H161" s="80"/>
      <c r="I161" s="80"/>
      <c r="J161" s="80"/>
      <c r="K161" s="75">
        <f t="shared" si="11"/>
        <v>0</v>
      </c>
      <c r="L161" s="76" t="str">
        <f t="shared" si="9"/>
        <v xml:space="preserve"> </v>
      </c>
      <c r="M161" s="79"/>
      <c r="N161" s="80"/>
      <c r="O161" s="80"/>
      <c r="P161" s="75">
        <f t="shared" si="12"/>
        <v>0</v>
      </c>
      <c r="Q161" s="76" t="str">
        <f t="shared" si="10"/>
        <v xml:space="preserve"> </v>
      </c>
      <c r="R161" s="167"/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79"/>
      <c r="H162" s="80"/>
      <c r="I162" s="80"/>
      <c r="J162" s="80"/>
      <c r="K162" s="75">
        <f t="shared" si="11"/>
        <v>0</v>
      </c>
      <c r="L162" s="76" t="str">
        <f t="shared" si="9"/>
        <v xml:space="preserve"> </v>
      </c>
      <c r="M162" s="79"/>
      <c r="N162" s="80"/>
      <c r="O162" s="80"/>
      <c r="P162" s="75">
        <f t="shared" si="12"/>
        <v>0</v>
      </c>
      <c r="Q162" s="76" t="str">
        <f t="shared" si="10"/>
        <v xml:space="preserve"> </v>
      </c>
      <c r="R162" s="167"/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79"/>
      <c r="H163" s="80"/>
      <c r="I163" s="80"/>
      <c r="J163" s="80"/>
      <c r="K163" s="75">
        <f t="shared" si="11"/>
        <v>0</v>
      </c>
      <c r="L163" s="76" t="str">
        <f t="shared" si="9"/>
        <v xml:space="preserve"> </v>
      </c>
      <c r="M163" s="79"/>
      <c r="N163" s="80"/>
      <c r="O163" s="80"/>
      <c r="P163" s="75">
        <f t="shared" si="12"/>
        <v>0</v>
      </c>
      <c r="Q163" s="76" t="str">
        <f t="shared" si="10"/>
        <v xml:space="preserve"> </v>
      </c>
      <c r="R163" s="167"/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79"/>
      <c r="H164" s="80"/>
      <c r="I164" s="80"/>
      <c r="J164" s="80"/>
      <c r="K164" s="75">
        <f t="shared" si="11"/>
        <v>0</v>
      </c>
      <c r="L164" s="76" t="str">
        <f t="shared" si="9"/>
        <v xml:space="preserve"> </v>
      </c>
      <c r="M164" s="79"/>
      <c r="N164" s="80"/>
      <c r="O164" s="80"/>
      <c r="P164" s="75">
        <f t="shared" si="12"/>
        <v>0</v>
      </c>
      <c r="Q164" s="76" t="str">
        <f t="shared" si="10"/>
        <v xml:space="preserve"> </v>
      </c>
      <c r="R164" s="167"/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/>
      <c r="H165" s="80"/>
      <c r="I165" s="80"/>
      <c r="J165" s="80"/>
      <c r="K165" s="75">
        <f t="shared" si="11"/>
        <v>0</v>
      </c>
      <c r="L165" s="76" t="str">
        <f t="shared" si="9"/>
        <v xml:space="preserve"> </v>
      </c>
      <c r="M165" s="79"/>
      <c r="N165" s="80"/>
      <c r="O165" s="80"/>
      <c r="P165" s="75">
        <f t="shared" si="12"/>
        <v>0</v>
      </c>
      <c r="Q165" s="76" t="str">
        <f t="shared" si="10"/>
        <v xml:space="preserve"> </v>
      </c>
      <c r="R165" s="167"/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80"/>
      <c r="K166" s="75">
        <f t="shared" si="11"/>
        <v>0</v>
      </c>
      <c r="L166" s="76" t="str">
        <f t="shared" si="9"/>
        <v xml:space="preserve"> </v>
      </c>
      <c r="M166" s="79"/>
      <c r="N166" s="80"/>
      <c r="O166" s="80"/>
      <c r="P166" s="75">
        <f t="shared" si="12"/>
        <v>0</v>
      </c>
      <c r="Q166" s="76" t="str">
        <f t="shared" si="10"/>
        <v xml:space="preserve"> </v>
      </c>
      <c r="R166" s="167"/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/>
      <c r="H167" s="80"/>
      <c r="I167" s="80"/>
      <c r="J167" s="80"/>
      <c r="K167" s="75">
        <f t="shared" si="11"/>
        <v>0</v>
      </c>
      <c r="L167" s="76" t="str">
        <f t="shared" si="9"/>
        <v xml:space="preserve"> </v>
      </c>
      <c r="M167" s="79"/>
      <c r="N167" s="80"/>
      <c r="O167" s="80"/>
      <c r="P167" s="75">
        <f t="shared" si="12"/>
        <v>0</v>
      </c>
      <c r="Q167" s="76" t="str">
        <f t="shared" si="10"/>
        <v xml:space="preserve"> </v>
      </c>
      <c r="R167" s="167"/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/>
      <c r="H168" s="80"/>
      <c r="I168" s="80"/>
      <c r="J168" s="80"/>
      <c r="K168" s="75">
        <f t="shared" si="11"/>
        <v>0</v>
      </c>
      <c r="L168" s="76" t="str">
        <f t="shared" si="9"/>
        <v xml:space="preserve"> </v>
      </c>
      <c r="M168" s="79"/>
      <c r="N168" s="80"/>
      <c r="O168" s="80"/>
      <c r="P168" s="75">
        <f t="shared" si="12"/>
        <v>0</v>
      </c>
      <c r="Q168" s="76" t="str">
        <f t="shared" si="10"/>
        <v xml:space="preserve"> </v>
      </c>
      <c r="R168" s="167"/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/>
      <c r="H169" s="80"/>
      <c r="I169" s="80"/>
      <c r="J169" s="80"/>
      <c r="K169" s="75">
        <f t="shared" si="11"/>
        <v>0</v>
      </c>
      <c r="L169" s="76" t="str">
        <f t="shared" si="9"/>
        <v xml:space="preserve"> </v>
      </c>
      <c r="M169" s="79"/>
      <c r="N169" s="80"/>
      <c r="O169" s="80"/>
      <c r="P169" s="75">
        <f t="shared" si="12"/>
        <v>0</v>
      </c>
      <c r="Q169" s="76" t="str">
        <f t="shared" si="10"/>
        <v xml:space="preserve"> </v>
      </c>
      <c r="R169" s="167"/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/>
      <c r="H170" s="80"/>
      <c r="I170" s="80"/>
      <c r="J170" s="80"/>
      <c r="K170" s="75">
        <f t="shared" si="11"/>
        <v>0</v>
      </c>
      <c r="L170" s="76" t="str">
        <f t="shared" si="9"/>
        <v xml:space="preserve"> </v>
      </c>
      <c r="M170" s="79"/>
      <c r="N170" s="80"/>
      <c r="O170" s="80"/>
      <c r="P170" s="75">
        <f t="shared" si="12"/>
        <v>0</v>
      </c>
      <c r="Q170" s="76" t="str">
        <f t="shared" si="10"/>
        <v xml:space="preserve"> </v>
      </c>
      <c r="R170" s="167"/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/>
      <c r="H171" s="80"/>
      <c r="I171" s="80"/>
      <c r="J171" s="80"/>
      <c r="K171" s="75">
        <f t="shared" si="11"/>
        <v>0</v>
      </c>
      <c r="L171" s="76" t="str">
        <f t="shared" si="9"/>
        <v xml:space="preserve"> </v>
      </c>
      <c r="M171" s="79"/>
      <c r="N171" s="80"/>
      <c r="O171" s="80"/>
      <c r="P171" s="75">
        <f t="shared" si="12"/>
        <v>0</v>
      </c>
      <c r="Q171" s="76" t="str">
        <f t="shared" si="10"/>
        <v xml:space="preserve"> </v>
      </c>
      <c r="R171" s="167"/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/>
      <c r="H172" s="80"/>
      <c r="I172" s="80"/>
      <c r="J172" s="80"/>
      <c r="K172" s="75">
        <f t="shared" si="11"/>
        <v>0</v>
      </c>
      <c r="L172" s="76" t="str">
        <f t="shared" si="9"/>
        <v xml:space="preserve"> </v>
      </c>
      <c r="M172" s="79"/>
      <c r="N172" s="80"/>
      <c r="O172" s="80"/>
      <c r="P172" s="75">
        <f t="shared" si="12"/>
        <v>0</v>
      </c>
      <c r="Q172" s="76" t="str">
        <f t="shared" si="10"/>
        <v xml:space="preserve"> </v>
      </c>
      <c r="R172" s="167"/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/>
      <c r="H173" s="80"/>
      <c r="I173" s="80"/>
      <c r="J173" s="80"/>
      <c r="K173" s="75">
        <f t="shared" si="11"/>
        <v>0</v>
      </c>
      <c r="L173" s="76" t="str">
        <f t="shared" si="9"/>
        <v xml:space="preserve"> </v>
      </c>
      <c r="M173" s="79"/>
      <c r="N173" s="80"/>
      <c r="O173" s="80"/>
      <c r="P173" s="75">
        <f t="shared" si="12"/>
        <v>0</v>
      </c>
      <c r="Q173" s="76" t="str">
        <f t="shared" si="10"/>
        <v xml:space="preserve"> </v>
      </c>
      <c r="R173" s="167"/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/>
      <c r="H174" s="80"/>
      <c r="I174" s="80"/>
      <c r="J174" s="80"/>
      <c r="K174" s="75">
        <f t="shared" si="11"/>
        <v>0</v>
      </c>
      <c r="L174" s="76" t="str">
        <f t="shared" si="9"/>
        <v xml:space="preserve"> </v>
      </c>
      <c r="M174" s="79"/>
      <c r="N174" s="80"/>
      <c r="O174" s="80"/>
      <c r="P174" s="75">
        <f t="shared" si="12"/>
        <v>0</v>
      </c>
      <c r="Q174" s="76" t="str">
        <f t="shared" si="10"/>
        <v xml:space="preserve"> </v>
      </c>
      <c r="R174" s="167"/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/>
      <c r="H175" s="80"/>
      <c r="I175" s="80"/>
      <c r="J175" s="80"/>
      <c r="K175" s="75">
        <f t="shared" si="11"/>
        <v>0</v>
      </c>
      <c r="L175" s="76" t="str">
        <f t="shared" si="9"/>
        <v xml:space="preserve"> </v>
      </c>
      <c r="M175" s="79"/>
      <c r="N175" s="80"/>
      <c r="O175" s="80"/>
      <c r="P175" s="75">
        <f t="shared" si="12"/>
        <v>0</v>
      </c>
      <c r="Q175" s="76" t="str">
        <f t="shared" si="10"/>
        <v xml:space="preserve"> </v>
      </c>
      <c r="R175" s="167"/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/>
      <c r="H176" s="80"/>
      <c r="I176" s="80"/>
      <c r="J176" s="80"/>
      <c r="K176" s="75">
        <f t="shared" si="11"/>
        <v>0</v>
      </c>
      <c r="L176" s="76" t="str">
        <f t="shared" si="9"/>
        <v xml:space="preserve"> </v>
      </c>
      <c r="M176" s="79"/>
      <c r="N176" s="80"/>
      <c r="O176" s="80"/>
      <c r="P176" s="75">
        <f t="shared" si="12"/>
        <v>0</v>
      </c>
      <c r="Q176" s="76" t="str">
        <f t="shared" si="10"/>
        <v xml:space="preserve"> </v>
      </c>
      <c r="R176" s="167"/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/>
      <c r="H177" s="80"/>
      <c r="I177" s="80"/>
      <c r="J177" s="80"/>
      <c r="K177" s="75">
        <f t="shared" si="11"/>
        <v>0</v>
      </c>
      <c r="L177" s="76" t="str">
        <f t="shared" si="9"/>
        <v xml:space="preserve"> </v>
      </c>
      <c r="M177" s="79"/>
      <c r="N177" s="80"/>
      <c r="O177" s="80"/>
      <c r="P177" s="75">
        <f t="shared" si="12"/>
        <v>0</v>
      </c>
      <c r="Q177" s="76" t="str">
        <f t="shared" si="10"/>
        <v xml:space="preserve"> </v>
      </c>
      <c r="R177" s="167"/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/>
      <c r="H178" s="80"/>
      <c r="I178" s="80"/>
      <c r="J178" s="80"/>
      <c r="K178" s="75">
        <f t="shared" si="11"/>
        <v>0</v>
      </c>
      <c r="L178" s="76" t="str">
        <f t="shared" si="9"/>
        <v xml:space="preserve"> </v>
      </c>
      <c r="M178" s="79"/>
      <c r="N178" s="80"/>
      <c r="O178" s="80"/>
      <c r="P178" s="75">
        <f t="shared" si="12"/>
        <v>0</v>
      </c>
      <c r="Q178" s="76" t="str">
        <f t="shared" si="10"/>
        <v xml:space="preserve"> </v>
      </c>
      <c r="R178" s="167"/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/>
      <c r="H179" s="80"/>
      <c r="I179" s="80"/>
      <c r="J179" s="80"/>
      <c r="K179" s="75">
        <f t="shared" si="11"/>
        <v>0</v>
      </c>
      <c r="L179" s="76" t="str">
        <f t="shared" si="9"/>
        <v xml:space="preserve"> </v>
      </c>
      <c r="M179" s="79"/>
      <c r="N179" s="80"/>
      <c r="O179" s="80"/>
      <c r="P179" s="75">
        <f t="shared" si="12"/>
        <v>0</v>
      </c>
      <c r="Q179" s="76" t="str">
        <f t="shared" si="10"/>
        <v xml:space="preserve"> </v>
      </c>
      <c r="R179" s="167"/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/>
      <c r="H180" s="80"/>
      <c r="I180" s="80"/>
      <c r="J180" s="80"/>
      <c r="K180" s="75">
        <f t="shared" si="11"/>
        <v>0</v>
      </c>
      <c r="L180" s="76" t="str">
        <f t="shared" si="9"/>
        <v xml:space="preserve"> </v>
      </c>
      <c r="M180" s="79"/>
      <c r="N180" s="80"/>
      <c r="O180" s="80"/>
      <c r="P180" s="75">
        <f t="shared" si="12"/>
        <v>0</v>
      </c>
      <c r="Q180" s="76" t="str">
        <f t="shared" si="10"/>
        <v xml:space="preserve"> </v>
      </c>
      <c r="R180" s="167"/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/>
      <c r="H181" s="80"/>
      <c r="I181" s="80"/>
      <c r="J181" s="80"/>
      <c r="K181" s="75">
        <f t="shared" si="11"/>
        <v>0</v>
      </c>
      <c r="L181" s="76" t="str">
        <f t="shared" si="9"/>
        <v xml:space="preserve"> </v>
      </c>
      <c r="M181" s="79"/>
      <c r="N181" s="80"/>
      <c r="O181" s="80"/>
      <c r="P181" s="75">
        <f t="shared" si="12"/>
        <v>0</v>
      </c>
      <c r="Q181" s="76" t="str">
        <f t="shared" si="10"/>
        <v xml:space="preserve"> </v>
      </c>
      <c r="R181" s="167"/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/>
      <c r="H182" s="80"/>
      <c r="I182" s="80"/>
      <c r="J182" s="80"/>
      <c r="K182" s="75">
        <f t="shared" si="11"/>
        <v>0</v>
      </c>
      <c r="L182" s="76" t="str">
        <f t="shared" si="9"/>
        <v xml:space="preserve"> </v>
      </c>
      <c r="M182" s="79"/>
      <c r="N182" s="80"/>
      <c r="O182" s="80"/>
      <c r="P182" s="75">
        <f t="shared" si="12"/>
        <v>0</v>
      </c>
      <c r="Q182" s="76" t="str">
        <f t="shared" si="10"/>
        <v xml:space="preserve"> </v>
      </c>
      <c r="R182" s="167"/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/>
      <c r="H183" s="80"/>
      <c r="I183" s="80"/>
      <c r="J183" s="80"/>
      <c r="K183" s="75">
        <f t="shared" si="11"/>
        <v>0</v>
      </c>
      <c r="L183" s="76" t="str">
        <f t="shared" si="9"/>
        <v xml:space="preserve"> </v>
      </c>
      <c r="M183" s="79"/>
      <c r="N183" s="80"/>
      <c r="O183" s="80"/>
      <c r="P183" s="75">
        <f t="shared" si="12"/>
        <v>0</v>
      </c>
      <c r="Q183" s="76" t="str">
        <f t="shared" si="10"/>
        <v xml:space="preserve"> </v>
      </c>
      <c r="R183" s="167"/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/>
      <c r="H184" s="80"/>
      <c r="I184" s="80"/>
      <c r="J184" s="80"/>
      <c r="K184" s="75">
        <f t="shared" si="11"/>
        <v>0</v>
      </c>
      <c r="L184" s="76" t="str">
        <f t="shared" si="9"/>
        <v xml:space="preserve"> </v>
      </c>
      <c r="M184" s="79"/>
      <c r="N184" s="80"/>
      <c r="O184" s="80"/>
      <c r="P184" s="75">
        <f t="shared" si="12"/>
        <v>0</v>
      </c>
      <c r="Q184" s="76" t="str">
        <f t="shared" si="10"/>
        <v xml:space="preserve"> </v>
      </c>
      <c r="R184" s="167"/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/>
      <c r="H185" s="80"/>
      <c r="I185" s="80"/>
      <c r="J185" s="80"/>
      <c r="K185" s="75">
        <f t="shared" si="11"/>
        <v>0</v>
      </c>
      <c r="L185" s="76" t="str">
        <f t="shared" si="9"/>
        <v xml:space="preserve"> </v>
      </c>
      <c r="M185" s="79"/>
      <c r="N185" s="80"/>
      <c r="O185" s="80"/>
      <c r="P185" s="75">
        <f t="shared" si="12"/>
        <v>0</v>
      </c>
      <c r="Q185" s="76" t="str">
        <f t="shared" si="10"/>
        <v xml:space="preserve"> </v>
      </c>
      <c r="R185" s="167"/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/>
      <c r="H186" s="80"/>
      <c r="I186" s="80"/>
      <c r="J186" s="80"/>
      <c r="K186" s="75">
        <f t="shared" si="11"/>
        <v>0</v>
      </c>
      <c r="L186" s="76" t="str">
        <f t="shared" si="9"/>
        <v xml:space="preserve"> </v>
      </c>
      <c r="M186" s="79"/>
      <c r="N186" s="80"/>
      <c r="O186" s="80"/>
      <c r="P186" s="75">
        <f t="shared" si="12"/>
        <v>0</v>
      </c>
      <c r="Q186" s="76" t="str">
        <f t="shared" si="10"/>
        <v xml:space="preserve"> </v>
      </c>
      <c r="R186" s="167"/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/>
      <c r="H187" s="80"/>
      <c r="I187" s="80"/>
      <c r="J187" s="80"/>
      <c r="K187" s="75">
        <f t="shared" si="11"/>
        <v>0</v>
      </c>
      <c r="L187" s="76" t="str">
        <f t="shared" si="9"/>
        <v xml:space="preserve"> </v>
      </c>
      <c r="M187" s="79"/>
      <c r="N187" s="80"/>
      <c r="O187" s="80"/>
      <c r="P187" s="75">
        <f t="shared" si="12"/>
        <v>0</v>
      </c>
      <c r="Q187" s="76" t="str">
        <f t="shared" si="10"/>
        <v xml:space="preserve"> </v>
      </c>
      <c r="R187" s="167"/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/>
      <c r="H188" s="80"/>
      <c r="I188" s="80"/>
      <c r="J188" s="80"/>
      <c r="K188" s="75">
        <f t="shared" si="11"/>
        <v>0</v>
      </c>
      <c r="L188" s="76" t="str">
        <f t="shared" si="9"/>
        <v xml:space="preserve"> </v>
      </c>
      <c r="M188" s="79"/>
      <c r="N188" s="80"/>
      <c r="O188" s="80"/>
      <c r="P188" s="75">
        <f t="shared" si="12"/>
        <v>0</v>
      </c>
      <c r="Q188" s="76" t="str">
        <f t="shared" si="10"/>
        <v xml:space="preserve"> </v>
      </c>
      <c r="R188" s="167"/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/>
      <c r="H189" s="80"/>
      <c r="I189" s="80"/>
      <c r="J189" s="80"/>
      <c r="K189" s="75">
        <f t="shared" si="11"/>
        <v>0</v>
      </c>
      <c r="L189" s="76" t="str">
        <f t="shared" si="9"/>
        <v xml:space="preserve"> </v>
      </c>
      <c r="M189" s="79"/>
      <c r="N189" s="80"/>
      <c r="O189" s="80"/>
      <c r="P189" s="75">
        <f t="shared" si="12"/>
        <v>0</v>
      </c>
      <c r="Q189" s="76" t="str">
        <f t="shared" si="10"/>
        <v xml:space="preserve"> </v>
      </c>
      <c r="R189" s="167"/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/>
      <c r="H190" s="80"/>
      <c r="I190" s="80"/>
      <c r="J190" s="80"/>
      <c r="K190" s="75">
        <f t="shared" si="11"/>
        <v>0</v>
      </c>
      <c r="L190" s="76" t="str">
        <f t="shared" si="9"/>
        <v xml:space="preserve"> </v>
      </c>
      <c r="M190" s="79"/>
      <c r="N190" s="80"/>
      <c r="O190" s="80"/>
      <c r="P190" s="75">
        <f t="shared" si="12"/>
        <v>0</v>
      </c>
      <c r="Q190" s="76" t="str">
        <f t="shared" si="10"/>
        <v xml:space="preserve"> </v>
      </c>
      <c r="R190" s="167"/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/>
      <c r="H191" s="80"/>
      <c r="I191" s="80"/>
      <c r="J191" s="80"/>
      <c r="K191" s="75">
        <f t="shared" si="11"/>
        <v>0</v>
      </c>
      <c r="L191" s="76" t="str">
        <f t="shared" si="9"/>
        <v xml:space="preserve"> </v>
      </c>
      <c r="M191" s="79"/>
      <c r="N191" s="80"/>
      <c r="O191" s="80"/>
      <c r="P191" s="75">
        <f t="shared" si="12"/>
        <v>0</v>
      </c>
      <c r="Q191" s="76" t="str">
        <f t="shared" si="10"/>
        <v xml:space="preserve"> </v>
      </c>
      <c r="R191" s="167"/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/>
      <c r="H192" s="80"/>
      <c r="I192" s="80"/>
      <c r="J192" s="80"/>
      <c r="K192" s="75">
        <f t="shared" si="11"/>
        <v>0</v>
      </c>
      <c r="L192" s="76" t="str">
        <f t="shared" si="9"/>
        <v xml:space="preserve"> </v>
      </c>
      <c r="M192" s="79"/>
      <c r="N192" s="80"/>
      <c r="O192" s="80"/>
      <c r="P192" s="75">
        <f t="shared" si="12"/>
        <v>0</v>
      </c>
      <c r="Q192" s="76" t="str">
        <f t="shared" si="10"/>
        <v xml:space="preserve"> </v>
      </c>
      <c r="R192" s="167"/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/>
      <c r="H193" s="80"/>
      <c r="I193" s="80"/>
      <c r="J193" s="80"/>
      <c r="K193" s="75">
        <f t="shared" si="11"/>
        <v>0</v>
      </c>
      <c r="L193" s="76" t="str">
        <f t="shared" si="9"/>
        <v xml:space="preserve"> </v>
      </c>
      <c r="M193" s="79"/>
      <c r="N193" s="80"/>
      <c r="O193" s="80"/>
      <c r="P193" s="75">
        <f t="shared" si="12"/>
        <v>0</v>
      </c>
      <c r="Q193" s="76" t="str">
        <f t="shared" si="10"/>
        <v xml:space="preserve"> </v>
      </c>
      <c r="R193" s="167"/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/>
      <c r="H194" s="80"/>
      <c r="I194" s="80"/>
      <c r="J194" s="80"/>
      <c r="K194" s="75">
        <f t="shared" si="11"/>
        <v>0</v>
      </c>
      <c r="L194" s="76" t="str">
        <f t="shared" si="9"/>
        <v xml:space="preserve"> </v>
      </c>
      <c r="M194" s="79"/>
      <c r="N194" s="80"/>
      <c r="O194" s="80"/>
      <c r="P194" s="75">
        <f t="shared" si="12"/>
        <v>0</v>
      </c>
      <c r="Q194" s="76" t="str">
        <f t="shared" si="10"/>
        <v xml:space="preserve"> </v>
      </c>
      <c r="R194" s="167"/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/>
      <c r="H195" s="80"/>
      <c r="I195" s="80"/>
      <c r="J195" s="80"/>
      <c r="K195" s="75">
        <f t="shared" si="11"/>
        <v>0</v>
      </c>
      <c r="L195" s="76" t="str">
        <f t="shared" si="9"/>
        <v xml:space="preserve"> </v>
      </c>
      <c r="M195" s="79"/>
      <c r="N195" s="80"/>
      <c r="O195" s="80"/>
      <c r="P195" s="75">
        <f t="shared" si="12"/>
        <v>0</v>
      </c>
      <c r="Q195" s="76" t="str">
        <f t="shared" si="10"/>
        <v xml:space="preserve"> </v>
      </c>
      <c r="R195" s="167"/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/>
      <c r="H196" s="80"/>
      <c r="I196" s="80"/>
      <c r="J196" s="80"/>
      <c r="K196" s="75">
        <f t="shared" si="11"/>
        <v>0</v>
      </c>
      <c r="L196" s="76" t="str">
        <f t="shared" si="9"/>
        <v xml:space="preserve"> </v>
      </c>
      <c r="M196" s="79"/>
      <c r="N196" s="80"/>
      <c r="O196" s="80"/>
      <c r="P196" s="75">
        <f t="shared" si="12"/>
        <v>0</v>
      </c>
      <c r="Q196" s="76" t="str">
        <f t="shared" si="10"/>
        <v xml:space="preserve"> </v>
      </c>
      <c r="R196" s="167"/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/>
      <c r="H197" s="80"/>
      <c r="I197" s="80"/>
      <c r="J197" s="80"/>
      <c r="K197" s="75">
        <f t="shared" si="11"/>
        <v>0</v>
      </c>
      <c r="L197" s="76" t="str">
        <f t="shared" si="9"/>
        <v xml:space="preserve"> </v>
      </c>
      <c r="M197" s="79"/>
      <c r="N197" s="80"/>
      <c r="O197" s="80"/>
      <c r="P197" s="75">
        <f t="shared" si="12"/>
        <v>0</v>
      </c>
      <c r="Q197" s="76" t="str">
        <f t="shared" si="10"/>
        <v xml:space="preserve"> </v>
      </c>
      <c r="R197" s="167"/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/>
      <c r="H198" s="80"/>
      <c r="I198" s="80"/>
      <c r="J198" s="80"/>
      <c r="K198" s="75">
        <f t="shared" si="11"/>
        <v>0</v>
      </c>
      <c r="L198" s="76" t="str">
        <f t="shared" si="9"/>
        <v xml:space="preserve"> </v>
      </c>
      <c r="M198" s="79"/>
      <c r="N198" s="80"/>
      <c r="O198" s="80"/>
      <c r="P198" s="75">
        <f t="shared" si="12"/>
        <v>0</v>
      </c>
      <c r="Q198" s="76" t="str">
        <f t="shared" si="10"/>
        <v xml:space="preserve"> </v>
      </c>
      <c r="R198" s="167"/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/>
      <c r="H199" s="80"/>
      <c r="I199" s="80"/>
      <c r="J199" s="80"/>
      <c r="K199" s="75">
        <f t="shared" si="11"/>
        <v>0</v>
      </c>
      <c r="L199" s="76" t="str">
        <f t="shared" ref="L199:L262" si="13">VLOOKUP(K199,predikat,2)</f>
        <v xml:space="preserve"> </v>
      </c>
      <c r="M199" s="79"/>
      <c r="N199" s="80"/>
      <c r="O199" s="80"/>
      <c r="P199" s="75">
        <f t="shared" si="12"/>
        <v>0</v>
      </c>
      <c r="Q199" s="76" t="str">
        <f t="shared" ref="Q199:Q262" si="14">VLOOKUP(P199,predikat,2)</f>
        <v xml:space="preserve"> </v>
      </c>
      <c r="R199" s="167"/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/>
      <c r="H200" s="80"/>
      <c r="I200" s="80"/>
      <c r="J200" s="80"/>
      <c r="K200" s="75">
        <f t="shared" ref="K200:K263" si="15">IF(COUNTA(G200:I200)=0,0,ROUND((SUM(G200:I200)/COUNTA(G200:I200)*$J$1+SUM(J200)*$J$2)/($J$1+$J$2),0))</f>
        <v>0</v>
      </c>
      <c r="L200" s="76" t="str">
        <f t="shared" si="13"/>
        <v xml:space="preserve"> </v>
      </c>
      <c r="M200" s="79"/>
      <c r="N200" s="80"/>
      <c r="O200" s="80"/>
      <c r="P200" s="75">
        <f t="shared" ref="P200:P263" si="16">IF(SUM(M200:O200)=0,0,ROUND(SUM(M200:O200)/COUNTA(M200:O200),0))</f>
        <v>0</v>
      </c>
      <c r="Q200" s="76" t="str">
        <f t="shared" si="14"/>
        <v xml:space="preserve"> </v>
      </c>
      <c r="R200" s="167"/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/>
      <c r="H201" s="80"/>
      <c r="I201" s="80"/>
      <c r="J201" s="80"/>
      <c r="K201" s="75">
        <f t="shared" si="15"/>
        <v>0</v>
      </c>
      <c r="L201" s="76" t="str">
        <f t="shared" si="13"/>
        <v xml:space="preserve"> </v>
      </c>
      <c r="M201" s="79"/>
      <c r="N201" s="80"/>
      <c r="O201" s="80"/>
      <c r="P201" s="75">
        <f t="shared" si="16"/>
        <v>0</v>
      </c>
      <c r="Q201" s="76" t="str">
        <f t="shared" si="14"/>
        <v xml:space="preserve"> </v>
      </c>
      <c r="R201" s="167"/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/>
      <c r="H202" s="80"/>
      <c r="I202" s="80"/>
      <c r="J202" s="80"/>
      <c r="K202" s="75">
        <f t="shared" si="15"/>
        <v>0</v>
      </c>
      <c r="L202" s="76" t="str">
        <f t="shared" si="13"/>
        <v xml:space="preserve"> </v>
      </c>
      <c r="M202" s="79"/>
      <c r="N202" s="80"/>
      <c r="O202" s="80"/>
      <c r="P202" s="75">
        <f t="shared" si="16"/>
        <v>0</v>
      </c>
      <c r="Q202" s="76" t="str">
        <f t="shared" si="14"/>
        <v xml:space="preserve"> </v>
      </c>
      <c r="R202" s="167"/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/>
      <c r="H203" s="80"/>
      <c r="I203" s="80"/>
      <c r="J203" s="80"/>
      <c r="K203" s="75">
        <f t="shared" si="15"/>
        <v>0</v>
      </c>
      <c r="L203" s="76" t="str">
        <f t="shared" si="13"/>
        <v xml:space="preserve"> </v>
      </c>
      <c r="M203" s="79"/>
      <c r="N203" s="80"/>
      <c r="O203" s="80"/>
      <c r="P203" s="75">
        <f t="shared" si="16"/>
        <v>0</v>
      </c>
      <c r="Q203" s="76" t="str">
        <f t="shared" si="14"/>
        <v xml:space="preserve"> </v>
      </c>
      <c r="R203" s="167"/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/>
      <c r="H204" s="80"/>
      <c r="I204" s="80"/>
      <c r="J204" s="80"/>
      <c r="K204" s="75">
        <f t="shared" si="15"/>
        <v>0</v>
      </c>
      <c r="L204" s="76" t="str">
        <f t="shared" si="13"/>
        <v xml:space="preserve"> </v>
      </c>
      <c r="M204" s="79"/>
      <c r="N204" s="80"/>
      <c r="O204" s="80"/>
      <c r="P204" s="75">
        <f t="shared" si="16"/>
        <v>0</v>
      </c>
      <c r="Q204" s="76" t="str">
        <f t="shared" si="14"/>
        <v xml:space="preserve"> </v>
      </c>
      <c r="R204" s="167"/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/>
      <c r="H205" s="80"/>
      <c r="I205" s="80"/>
      <c r="J205" s="80"/>
      <c r="K205" s="75">
        <f t="shared" si="15"/>
        <v>0</v>
      </c>
      <c r="L205" s="76" t="str">
        <f t="shared" si="13"/>
        <v xml:space="preserve"> </v>
      </c>
      <c r="M205" s="79"/>
      <c r="N205" s="80"/>
      <c r="O205" s="80"/>
      <c r="P205" s="75">
        <f t="shared" si="16"/>
        <v>0</v>
      </c>
      <c r="Q205" s="76" t="str">
        <f t="shared" si="14"/>
        <v xml:space="preserve"> </v>
      </c>
      <c r="R205" s="167"/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/>
      <c r="H206" s="80"/>
      <c r="I206" s="80"/>
      <c r="J206" s="80"/>
      <c r="K206" s="75">
        <f t="shared" si="15"/>
        <v>0</v>
      </c>
      <c r="L206" s="76" t="str">
        <f t="shared" si="13"/>
        <v xml:space="preserve"> </v>
      </c>
      <c r="M206" s="79"/>
      <c r="N206" s="80"/>
      <c r="O206" s="80"/>
      <c r="P206" s="75">
        <f t="shared" si="16"/>
        <v>0</v>
      </c>
      <c r="Q206" s="76" t="str">
        <f t="shared" si="14"/>
        <v xml:space="preserve"> </v>
      </c>
      <c r="R206" s="167"/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/>
      <c r="H207" s="80"/>
      <c r="I207" s="80"/>
      <c r="J207" s="80"/>
      <c r="K207" s="75">
        <f t="shared" si="15"/>
        <v>0</v>
      </c>
      <c r="L207" s="76" t="str">
        <f t="shared" si="13"/>
        <v xml:space="preserve"> </v>
      </c>
      <c r="M207" s="79"/>
      <c r="N207" s="80"/>
      <c r="O207" s="80"/>
      <c r="P207" s="75">
        <f t="shared" si="16"/>
        <v>0</v>
      </c>
      <c r="Q207" s="76" t="str">
        <f t="shared" si="14"/>
        <v xml:space="preserve"> </v>
      </c>
      <c r="R207" s="167"/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/>
      <c r="H208" s="80"/>
      <c r="I208" s="80"/>
      <c r="J208" s="80"/>
      <c r="K208" s="75">
        <f t="shared" si="15"/>
        <v>0</v>
      </c>
      <c r="L208" s="76" t="str">
        <f t="shared" si="13"/>
        <v xml:space="preserve"> </v>
      </c>
      <c r="M208" s="79"/>
      <c r="N208" s="80"/>
      <c r="O208" s="80"/>
      <c r="P208" s="75">
        <f t="shared" si="16"/>
        <v>0</v>
      </c>
      <c r="Q208" s="76" t="str">
        <f t="shared" si="14"/>
        <v xml:space="preserve"> </v>
      </c>
      <c r="R208" s="167"/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/>
      <c r="H209" s="80"/>
      <c r="I209" s="80"/>
      <c r="J209" s="80"/>
      <c r="K209" s="75">
        <f t="shared" si="15"/>
        <v>0</v>
      </c>
      <c r="L209" s="76" t="str">
        <f t="shared" si="13"/>
        <v xml:space="preserve"> </v>
      </c>
      <c r="M209" s="79"/>
      <c r="N209" s="80"/>
      <c r="O209" s="80"/>
      <c r="P209" s="75">
        <f t="shared" si="16"/>
        <v>0</v>
      </c>
      <c r="Q209" s="76" t="str">
        <f t="shared" si="14"/>
        <v xml:space="preserve"> </v>
      </c>
      <c r="R209" s="167"/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/>
      <c r="H210" s="80"/>
      <c r="I210" s="80"/>
      <c r="J210" s="80"/>
      <c r="K210" s="75">
        <f t="shared" si="15"/>
        <v>0</v>
      </c>
      <c r="L210" s="76" t="str">
        <f t="shared" si="13"/>
        <v xml:space="preserve"> </v>
      </c>
      <c r="M210" s="79"/>
      <c r="N210" s="80"/>
      <c r="O210" s="80"/>
      <c r="P210" s="75">
        <f t="shared" si="16"/>
        <v>0</v>
      </c>
      <c r="Q210" s="76" t="str">
        <f t="shared" si="14"/>
        <v xml:space="preserve"> </v>
      </c>
      <c r="R210" s="167"/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/>
      <c r="H211" s="80"/>
      <c r="I211" s="80"/>
      <c r="J211" s="80"/>
      <c r="K211" s="75">
        <f t="shared" si="15"/>
        <v>0</v>
      </c>
      <c r="L211" s="76" t="str">
        <f t="shared" si="13"/>
        <v xml:space="preserve"> </v>
      </c>
      <c r="M211" s="79"/>
      <c r="N211" s="80"/>
      <c r="O211" s="80"/>
      <c r="P211" s="75">
        <f t="shared" si="16"/>
        <v>0</v>
      </c>
      <c r="Q211" s="76" t="str">
        <f t="shared" si="14"/>
        <v xml:space="preserve"> </v>
      </c>
      <c r="R211" s="167"/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/>
      <c r="H212" s="80"/>
      <c r="I212" s="80"/>
      <c r="J212" s="80"/>
      <c r="K212" s="75">
        <f t="shared" si="15"/>
        <v>0</v>
      </c>
      <c r="L212" s="76" t="str">
        <f t="shared" si="13"/>
        <v xml:space="preserve"> </v>
      </c>
      <c r="M212" s="79"/>
      <c r="N212" s="80"/>
      <c r="O212" s="80"/>
      <c r="P212" s="75">
        <f t="shared" si="16"/>
        <v>0</v>
      </c>
      <c r="Q212" s="76" t="str">
        <f t="shared" si="14"/>
        <v xml:space="preserve"> </v>
      </c>
      <c r="R212" s="167"/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/>
      <c r="H213" s="80"/>
      <c r="I213" s="80"/>
      <c r="J213" s="80"/>
      <c r="K213" s="75">
        <f t="shared" si="15"/>
        <v>0</v>
      </c>
      <c r="L213" s="76" t="str">
        <f t="shared" si="13"/>
        <v xml:space="preserve"> </v>
      </c>
      <c r="M213" s="79"/>
      <c r="N213" s="80"/>
      <c r="O213" s="80"/>
      <c r="P213" s="75">
        <f t="shared" si="16"/>
        <v>0</v>
      </c>
      <c r="Q213" s="76" t="str">
        <f t="shared" si="14"/>
        <v xml:space="preserve"> </v>
      </c>
      <c r="R213" s="167"/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/>
      <c r="H214" s="80"/>
      <c r="I214" s="80"/>
      <c r="J214" s="80"/>
      <c r="K214" s="75">
        <f t="shared" si="15"/>
        <v>0</v>
      </c>
      <c r="L214" s="76" t="str">
        <f t="shared" si="13"/>
        <v xml:space="preserve"> </v>
      </c>
      <c r="M214" s="79"/>
      <c r="N214" s="80"/>
      <c r="O214" s="80"/>
      <c r="P214" s="75">
        <f t="shared" si="16"/>
        <v>0</v>
      </c>
      <c r="Q214" s="76" t="str">
        <f t="shared" si="14"/>
        <v xml:space="preserve"> </v>
      </c>
      <c r="R214" s="167"/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/>
      <c r="H215" s="80"/>
      <c r="I215" s="80"/>
      <c r="J215" s="80"/>
      <c r="K215" s="75">
        <f t="shared" si="15"/>
        <v>0</v>
      </c>
      <c r="L215" s="76" t="str">
        <f t="shared" si="13"/>
        <v xml:space="preserve"> </v>
      </c>
      <c r="M215" s="79"/>
      <c r="N215" s="80"/>
      <c r="O215" s="80"/>
      <c r="P215" s="75">
        <f t="shared" si="16"/>
        <v>0</v>
      </c>
      <c r="Q215" s="76" t="str">
        <f t="shared" si="14"/>
        <v xml:space="preserve"> </v>
      </c>
      <c r="R215" s="167"/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/>
      <c r="H216" s="80"/>
      <c r="I216" s="80"/>
      <c r="J216" s="80"/>
      <c r="K216" s="75">
        <f t="shared" si="15"/>
        <v>0</v>
      </c>
      <c r="L216" s="76" t="str">
        <f t="shared" si="13"/>
        <v xml:space="preserve"> </v>
      </c>
      <c r="M216" s="79"/>
      <c r="N216" s="80"/>
      <c r="O216" s="80"/>
      <c r="P216" s="75">
        <f t="shared" si="16"/>
        <v>0</v>
      </c>
      <c r="Q216" s="76" t="str">
        <f t="shared" si="14"/>
        <v xml:space="preserve"> </v>
      </c>
      <c r="R216" s="167"/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/>
      <c r="H217" s="80"/>
      <c r="I217" s="80"/>
      <c r="J217" s="80"/>
      <c r="K217" s="75">
        <f t="shared" si="15"/>
        <v>0</v>
      </c>
      <c r="L217" s="76" t="str">
        <f t="shared" si="13"/>
        <v xml:space="preserve"> </v>
      </c>
      <c r="M217" s="79"/>
      <c r="N217" s="80"/>
      <c r="O217" s="80"/>
      <c r="P217" s="75">
        <f t="shared" si="16"/>
        <v>0</v>
      </c>
      <c r="Q217" s="76" t="str">
        <f t="shared" si="14"/>
        <v xml:space="preserve"> </v>
      </c>
      <c r="R217" s="167"/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/>
      <c r="H218" s="80"/>
      <c r="I218" s="80"/>
      <c r="J218" s="80"/>
      <c r="K218" s="75">
        <f t="shared" si="15"/>
        <v>0</v>
      </c>
      <c r="L218" s="76" t="str">
        <f t="shared" si="13"/>
        <v xml:space="preserve"> </v>
      </c>
      <c r="M218" s="79"/>
      <c r="N218" s="80"/>
      <c r="O218" s="80"/>
      <c r="P218" s="75">
        <f t="shared" si="16"/>
        <v>0</v>
      </c>
      <c r="Q218" s="76" t="str">
        <f t="shared" si="14"/>
        <v xml:space="preserve"> </v>
      </c>
      <c r="R218" s="167"/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/>
      <c r="H219" s="80"/>
      <c r="I219" s="80"/>
      <c r="J219" s="80"/>
      <c r="K219" s="75">
        <f t="shared" si="15"/>
        <v>0</v>
      </c>
      <c r="L219" s="76" t="str">
        <f t="shared" si="13"/>
        <v xml:space="preserve"> </v>
      </c>
      <c r="M219" s="79"/>
      <c r="N219" s="80"/>
      <c r="O219" s="80"/>
      <c r="P219" s="75">
        <f t="shared" si="16"/>
        <v>0</v>
      </c>
      <c r="Q219" s="76" t="str">
        <f t="shared" si="14"/>
        <v xml:space="preserve"> </v>
      </c>
      <c r="R219" s="167"/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/>
      <c r="H220" s="80"/>
      <c r="I220" s="80"/>
      <c r="J220" s="80"/>
      <c r="K220" s="75">
        <f t="shared" si="15"/>
        <v>0</v>
      </c>
      <c r="L220" s="76" t="str">
        <f t="shared" si="13"/>
        <v xml:space="preserve"> </v>
      </c>
      <c r="M220" s="79"/>
      <c r="N220" s="80"/>
      <c r="O220" s="80"/>
      <c r="P220" s="75">
        <f t="shared" si="16"/>
        <v>0</v>
      </c>
      <c r="Q220" s="76" t="str">
        <f t="shared" si="14"/>
        <v xml:space="preserve"> </v>
      </c>
      <c r="R220" s="167"/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/>
      <c r="H221" s="80"/>
      <c r="I221" s="80"/>
      <c r="J221" s="80"/>
      <c r="K221" s="75">
        <f t="shared" si="15"/>
        <v>0</v>
      </c>
      <c r="L221" s="76" t="str">
        <f t="shared" si="13"/>
        <v xml:space="preserve"> </v>
      </c>
      <c r="M221" s="79"/>
      <c r="N221" s="80"/>
      <c r="O221" s="80"/>
      <c r="P221" s="75">
        <f t="shared" si="16"/>
        <v>0</v>
      </c>
      <c r="Q221" s="76" t="str">
        <f t="shared" si="14"/>
        <v xml:space="preserve"> </v>
      </c>
      <c r="R221" s="167"/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/>
      <c r="H222" s="80"/>
      <c r="I222" s="80"/>
      <c r="J222" s="80"/>
      <c r="K222" s="75">
        <f t="shared" si="15"/>
        <v>0</v>
      </c>
      <c r="L222" s="76" t="str">
        <f t="shared" si="13"/>
        <v xml:space="preserve"> </v>
      </c>
      <c r="M222" s="79"/>
      <c r="N222" s="80"/>
      <c r="O222" s="80"/>
      <c r="P222" s="75">
        <f t="shared" si="16"/>
        <v>0</v>
      </c>
      <c r="Q222" s="76" t="str">
        <f t="shared" si="14"/>
        <v xml:space="preserve"> </v>
      </c>
      <c r="R222" s="167"/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/>
      <c r="H223" s="80"/>
      <c r="I223" s="80"/>
      <c r="J223" s="80"/>
      <c r="K223" s="75">
        <f t="shared" si="15"/>
        <v>0</v>
      </c>
      <c r="L223" s="76" t="str">
        <f t="shared" si="13"/>
        <v xml:space="preserve"> </v>
      </c>
      <c r="M223" s="79"/>
      <c r="N223" s="80"/>
      <c r="O223" s="80"/>
      <c r="P223" s="75">
        <f t="shared" si="16"/>
        <v>0</v>
      </c>
      <c r="Q223" s="76" t="str">
        <f t="shared" si="14"/>
        <v xml:space="preserve"> </v>
      </c>
      <c r="R223" s="167"/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/>
      <c r="H224" s="80"/>
      <c r="I224" s="80"/>
      <c r="J224" s="80"/>
      <c r="K224" s="75">
        <f t="shared" si="15"/>
        <v>0</v>
      </c>
      <c r="L224" s="76" t="str">
        <f t="shared" si="13"/>
        <v xml:space="preserve"> </v>
      </c>
      <c r="M224" s="79"/>
      <c r="N224" s="80"/>
      <c r="O224" s="80"/>
      <c r="P224" s="75">
        <f t="shared" si="16"/>
        <v>0</v>
      </c>
      <c r="Q224" s="76" t="str">
        <f t="shared" si="14"/>
        <v xml:space="preserve"> </v>
      </c>
      <c r="R224" s="167"/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/>
      <c r="H225" s="80"/>
      <c r="I225" s="80"/>
      <c r="J225" s="80"/>
      <c r="K225" s="75">
        <f t="shared" si="15"/>
        <v>0</v>
      </c>
      <c r="L225" s="76" t="str">
        <f t="shared" si="13"/>
        <v xml:space="preserve"> </v>
      </c>
      <c r="M225" s="79"/>
      <c r="N225" s="80"/>
      <c r="O225" s="80"/>
      <c r="P225" s="75">
        <f t="shared" si="16"/>
        <v>0</v>
      </c>
      <c r="Q225" s="76" t="str">
        <f t="shared" si="14"/>
        <v xml:space="preserve"> </v>
      </c>
      <c r="R225" s="167"/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/>
      <c r="H226" s="80"/>
      <c r="I226" s="80"/>
      <c r="J226" s="80"/>
      <c r="K226" s="75">
        <f t="shared" si="15"/>
        <v>0</v>
      </c>
      <c r="L226" s="76" t="str">
        <f t="shared" si="13"/>
        <v xml:space="preserve"> </v>
      </c>
      <c r="M226" s="79"/>
      <c r="N226" s="80"/>
      <c r="O226" s="80"/>
      <c r="P226" s="75">
        <f t="shared" si="16"/>
        <v>0</v>
      </c>
      <c r="Q226" s="76" t="str">
        <f t="shared" si="14"/>
        <v xml:space="preserve"> </v>
      </c>
      <c r="R226" s="167"/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/>
      <c r="H227" s="80"/>
      <c r="I227" s="80"/>
      <c r="J227" s="80"/>
      <c r="K227" s="75">
        <f t="shared" si="15"/>
        <v>0</v>
      </c>
      <c r="L227" s="76" t="str">
        <f t="shared" si="13"/>
        <v xml:space="preserve"> </v>
      </c>
      <c r="M227" s="79"/>
      <c r="N227" s="80"/>
      <c r="O227" s="80"/>
      <c r="P227" s="75">
        <f t="shared" si="16"/>
        <v>0</v>
      </c>
      <c r="Q227" s="76" t="str">
        <f t="shared" si="14"/>
        <v xml:space="preserve"> </v>
      </c>
      <c r="R227" s="167"/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/>
      <c r="H228" s="80"/>
      <c r="I228" s="80"/>
      <c r="J228" s="80"/>
      <c r="K228" s="75">
        <f t="shared" si="15"/>
        <v>0</v>
      </c>
      <c r="L228" s="76" t="str">
        <f t="shared" si="13"/>
        <v xml:space="preserve"> </v>
      </c>
      <c r="M228" s="79"/>
      <c r="N228" s="80"/>
      <c r="O228" s="80"/>
      <c r="P228" s="75">
        <f t="shared" si="16"/>
        <v>0</v>
      </c>
      <c r="Q228" s="76" t="str">
        <f t="shared" si="14"/>
        <v xml:space="preserve"> </v>
      </c>
      <c r="R228" s="167"/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/>
      <c r="H229" s="80"/>
      <c r="I229" s="80"/>
      <c r="J229" s="80"/>
      <c r="K229" s="75">
        <f t="shared" si="15"/>
        <v>0</v>
      </c>
      <c r="L229" s="76" t="str">
        <f t="shared" si="13"/>
        <v xml:space="preserve"> </v>
      </c>
      <c r="M229" s="79"/>
      <c r="N229" s="80"/>
      <c r="O229" s="80"/>
      <c r="P229" s="75">
        <f t="shared" si="16"/>
        <v>0</v>
      </c>
      <c r="Q229" s="76" t="str">
        <f t="shared" si="14"/>
        <v xml:space="preserve"> </v>
      </c>
      <c r="R229" s="167"/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/>
      <c r="H230" s="80"/>
      <c r="I230" s="80"/>
      <c r="J230" s="80"/>
      <c r="K230" s="75">
        <f t="shared" si="15"/>
        <v>0</v>
      </c>
      <c r="L230" s="76" t="str">
        <f t="shared" si="13"/>
        <v xml:space="preserve"> </v>
      </c>
      <c r="M230" s="79"/>
      <c r="N230" s="80"/>
      <c r="O230" s="80"/>
      <c r="P230" s="75">
        <f t="shared" si="16"/>
        <v>0</v>
      </c>
      <c r="Q230" s="76" t="str">
        <f t="shared" si="14"/>
        <v xml:space="preserve"> </v>
      </c>
      <c r="R230" s="167"/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/>
      <c r="H231" s="80"/>
      <c r="I231" s="80"/>
      <c r="J231" s="80"/>
      <c r="K231" s="75">
        <f t="shared" si="15"/>
        <v>0</v>
      </c>
      <c r="L231" s="76" t="str">
        <f t="shared" si="13"/>
        <v xml:space="preserve"> </v>
      </c>
      <c r="M231" s="79"/>
      <c r="N231" s="80"/>
      <c r="O231" s="80"/>
      <c r="P231" s="75">
        <f t="shared" si="16"/>
        <v>0</v>
      </c>
      <c r="Q231" s="76" t="str">
        <f t="shared" si="14"/>
        <v xml:space="preserve"> </v>
      </c>
      <c r="R231" s="167"/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/>
      <c r="H232" s="80"/>
      <c r="I232" s="80"/>
      <c r="J232" s="80"/>
      <c r="K232" s="75">
        <f t="shared" si="15"/>
        <v>0</v>
      </c>
      <c r="L232" s="76" t="str">
        <f t="shared" si="13"/>
        <v xml:space="preserve"> </v>
      </c>
      <c r="M232" s="79"/>
      <c r="N232" s="80"/>
      <c r="O232" s="80"/>
      <c r="P232" s="75">
        <f t="shared" si="16"/>
        <v>0</v>
      </c>
      <c r="Q232" s="76" t="str">
        <f t="shared" si="14"/>
        <v xml:space="preserve"> </v>
      </c>
      <c r="R232" s="167"/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/>
      <c r="H233" s="80"/>
      <c r="I233" s="80"/>
      <c r="J233" s="80"/>
      <c r="K233" s="75">
        <f t="shared" si="15"/>
        <v>0</v>
      </c>
      <c r="L233" s="76" t="str">
        <f t="shared" si="13"/>
        <v xml:space="preserve"> </v>
      </c>
      <c r="M233" s="79"/>
      <c r="N233" s="80"/>
      <c r="O233" s="80"/>
      <c r="P233" s="75">
        <f t="shared" si="16"/>
        <v>0</v>
      </c>
      <c r="Q233" s="76" t="str">
        <f t="shared" si="14"/>
        <v xml:space="preserve"> </v>
      </c>
      <c r="R233" s="167"/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/>
      <c r="H234" s="80"/>
      <c r="I234" s="80"/>
      <c r="J234" s="80"/>
      <c r="K234" s="75">
        <f t="shared" si="15"/>
        <v>0</v>
      </c>
      <c r="L234" s="76" t="str">
        <f t="shared" si="13"/>
        <v xml:space="preserve"> </v>
      </c>
      <c r="M234" s="79"/>
      <c r="N234" s="80"/>
      <c r="O234" s="80"/>
      <c r="P234" s="75">
        <f t="shared" si="16"/>
        <v>0</v>
      </c>
      <c r="Q234" s="76" t="str">
        <f t="shared" si="14"/>
        <v xml:space="preserve"> </v>
      </c>
      <c r="R234" s="167"/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/>
      <c r="H235" s="80"/>
      <c r="I235" s="80"/>
      <c r="J235" s="80"/>
      <c r="K235" s="75">
        <f t="shared" si="15"/>
        <v>0</v>
      </c>
      <c r="L235" s="76" t="str">
        <f t="shared" si="13"/>
        <v xml:space="preserve"> </v>
      </c>
      <c r="M235" s="79"/>
      <c r="N235" s="80"/>
      <c r="O235" s="80"/>
      <c r="P235" s="75">
        <f t="shared" si="16"/>
        <v>0</v>
      </c>
      <c r="Q235" s="76" t="str">
        <f t="shared" si="14"/>
        <v xml:space="preserve"> </v>
      </c>
      <c r="R235" s="167"/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/>
      <c r="H236" s="80"/>
      <c r="I236" s="80"/>
      <c r="J236" s="80"/>
      <c r="K236" s="75">
        <f t="shared" si="15"/>
        <v>0</v>
      </c>
      <c r="L236" s="76" t="str">
        <f t="shared" si="13"/>
        <v xml:space="preserve"> </v>
      </c>
      <c r="M236" s="79"/>
      <c r="N236" s="80"/>
      <c r="O236" s="80"/>
      <c r="P236" s="75">
        <f t="shared" si="16"/>
        <v>0</v>
      </c>
      <c r="Q236" s="76" t="str">
        <f t="shared" si="14"/>
        <v xml:space="preserve"> </v>
      </c>
      <c r="R236" s="167"/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/>
      <c r="H237" s="80"/>
      <c r="I237" s="80"/>
      <c r="J237" s="80"/>
      <c r="K237" s="75">
        <f t="shared" si="15"/>
        <v>0</v>
      </c>
      <c r="L237" s="76" t="str">
        <f t="shared" si="13"/>
        <v xml:space="preserve"> </v>
      </c>
      <c r="M237" s="79"/>
      <c r="N237" s="80"/>
      <c r="O237" s="80"/>
      <c r="P237" s="75">
        <f t="shared" si="16"/>
        <v>0</v>
      </c>
      <c r="Q237" s="76" t="str">
        <f t="shared" si="14"/>
        <v xml:space="preserve"> </v>
      </c>
      <c r="R237" s="167"/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/>
      <c r="H238" s="80"/>
      <c r="I238" s="80"/>
      <c r="J238" s="80"/>
      <c r="K238" s="75">
        <f t="shared" si="15"/>
        <v>0</v>
      </c>
      <c r="L238" s="76" t="str">
        <f t="shared" si="13"/>
        <v xml:space="preserve"> </v>
      </c>
      <c r="M238" s="79"/>
      <c r="N238" s="80"/>
      <c r="O238" s="80"/>
      <c r="P238" s="75">
        <f t="shared" si="16"/>
        <v>0</v>
      </c>
      <c r="Q238" s="76" t="str">
        <f t="shared" si="14"/>
        <v xml:space="preserve"> </v>
      </c>
      <c r="R238" s="167"/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/>
      <c r="H239" s="80"/>
      <c r="I239" s="80"/>
      <c r="J239" s="80"/>
      <c r="K239" s="75">
        <f t="shared" si="15"/>
        <v>0</v>
      </c>
      <c r="L239" s="76" t="str">
        <f t="shared" si="13"/>
        <v xml:space="preserve"> </v>
      </c>
      <c r="M239" s="79"/>
      <c r="N239" s="80"/>
      <c r="O239" s="80"/>
      <c r="P239" s="75">
        <f t="shared" si="16"/>
        <v>0</v>
      </c>
      <c r="Q239" s="76" t="str">
        <f t="shared" si="14"/>
        <v xml:space="preserve"> </v>
      </c>
      <c r="R239" s="167"/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/>
      <c r="H240" s="80"/>
      <c r="I240" s="80"/>
      <c r="J240" s="80"/>
      <c r="K240" s="75">
        <f t="shared" si="15"/>
        <v>0</v>
      </c>
      <c r="L240" s="76" t="str">
        <f t="shared" si="13"/>
        <v xml:space="preserve"> </v>
      </c>
      <c r="M240" s="79"/>
      <c r="N240" s="80"/>
      <c r="O240" s="80"/>
      <c r="P240" s="75">
        <f t="shared" si="16"/>
        <v>0</v>
      </c>
      <c r="Q240" s="76" t="str">
        <f t="shared" si="14"/>
        <v xml:space="preserve"> </v>
      </c>
      <c r="R240" s="167"/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/>
      <c r="H241" s="80"/>
      <c r="I241" s="80"/>
      <c r="J241" s="80"/>
      <c r="K241" s="75">
        <f t="shared" si="15"/>
        <v>0</v>
      </c>
      <c r="L241" s="76" t="str">
        <f t="shared" si="13"/>
        <v xml:space="preserve"> </v>
      </c>
      <c r="M241" s="79"/>
      <c r="N241" s="80"/>
      <c r="O241" s="80"/>
      <c r="P241" s="75">
        <f t="shared" si="16"/>
        <v>0</v>
      </c>
      <c r="Q241" s="76" t="str">
        <f t="shared" si="14"/>
        <v xml:space="preserve"> </v>
      </c>
      <c r="R241" s="167"/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/>
      <c r="H242" s="80"/>
      <c r="I242" s="80"/>
      <c r="J242" s="80"/>
      <c r="K242" s="75">
        <f t="shared" si="15"/>
        <v>0</v>
      </c>
      <c r="L242" s="76" t="str">
        <f t="shared" si="13"/>
        <v xml:space="preserve"> </v>
      </c>
      <c r="M242" s="79"/>
      <c r="N242" s="80"/>
      <c r="O242" s="80"/>
      <c r="P242" s="75">
        <f t="shared" si="16"/>
        <v>0</v>
      </c>
      <c r="Q242" s="76" t="str">
        <f t="shared" si="14"/>
        <v xml:space="preserve"> </v>
      </c>
      <c r="R242" s="167"/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/>
      <c r="H243" s="80"/>
      <c r="I243" s="80"/>
      <c r="J243" s="80"/>
      <c r="K243" s="75">
        <f t="shared" si="15"/>
        <v>0</v>
      </c>
      <c r="L243" s="76" t="str">
        <f t="shared" si="13"/>
        <v xml:space="preserve"> </v>
      </c>
      <c r="M243" s="79"/>
      <c r="N243" s="80"/>
      <c r="O243" s="80"/>
      <c r="P243" s="75">
        <f t="shared" si="16"/>
        <v>0</v>
      </c>
      <c r="Q243" s="76" t="str">
        <f t="shared" si="14"/>
        <v xml:space="preserve"> </v>
      </c>
      <c r="R243" s="167"/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/>
      <c r="H244" s="80"/>
      <c r="I244" s="80"/>
      <c r="J244" s="80"/>
      <c r="K244" s="75">
        <f t="shared" si="15"/>
        <v>0</v>
      </c>
      <c r="L244" s="76" t="str">
        <f t="shared" si="13"/>
        <v xml:space="preserve"> </v>
      </c>
      <c r="M244" s="79"/>
      <c r="N244" s="80"/>
      <c r="O244" s="80"/>
      <c r="P244" s="75">
        <f t="shared" si="16"/>
        <v>0</v>
      </c>
      <c r="Q244" s="76" t="str">
        <f t="shared" si="14"/>
        <v xml:space="preserve"> </v>
      </c>
      <c r="R244" s="167"/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/>
      <c r="H245" s="80"/>
      <c r="I245" s="80"/>
      <c r="J245" s="80"/>
      <c r="K245" s="75">
        <f t="shared" si="15"/>
        <v>0</v>
      </c>
      <c r="L245" s="76" t="str">
        <f t="shared" si="13"/>
        <v xml:space="preserve"> </v>
      </c>
      <c r="M245" s="79"/>
      <c r="N245" s="80"/>
      <c r="O245" s="80"/>
      <c r="P245" s="75">
        <f t="shared" si="16"/>
        <v>0</v>
      </c>
      <c r="Q245" s="76" t="str">
        <f t="shared" si="14"/>
        <v xml:space="preserve"> </v>
      </c>
      <c r="R245" s="167"/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80"/>
      <c r="K246" s="75">
        <f t="shared" si="15"/>
        <v>0</v>
      </c>
      <c r="L246" s="76" t="str">
        <f t="shared" si="13"/>
        <v xml:space="preserve"> </v>
      </c>
      <c r="M246" s="79"/>
      <c r="N246" s="80"/>
      <c r="O246" s="80"/>
      <c r="P246" s="75">
        <f t="shared" si="16"/>
        <v>0</v>
      </c>
      <c r="Q246" s="76" t="str">
        <f t="shared" si="14"/>
        <v xml:space="preserve"> </v>
      </c>
      <c r="R246" s="167"/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5"/>
        <v>0</v>
      </c>
      <c r="L247" s="76" t="str">
        <f t="shared" si="13"/>
        <v xml:space="preserve"> </v>
      </c>
      <c r="M247" s="79"/>
      <c r="N247" s="80"/>
      <c r="O247" s="80"/>
      <c r="P247" s="75">
        <f t="shared" si="16"/>
        <v>0</v>
      </c>
      <c r="Q247" s="76" t="str">
        <f t="shared" si="14"/>
        <v xml:space="preserve"> </v>
      </c>
      <c r="R247" s="167"/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5"/>
        <v>0</v>
      </c>
      <c r="L248" s="76" t="str">
        <f t="shared" si="13"/>
        <v xml:space="preserve"> </v>
      </c>
      <c r="M248" s="79"/>
      <c r="N248" s="80"/>
      <c r="O248" s="80"/>
      <c r="P248" s="75">
        <f t="shared" si="16"/>
        <v>0</v>
      </c>
      <c r="Q248" s="76" t="str">
        <f t="shared" si="14"/>
        <v xml:space="preserve"> </v>
      </c>
      <c r="R248" s="167"/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5"/>
        <v>0</v>
      </c>
      <c r="L249" s="76" t="str">
        <f t="shared" si="13"/>
        <v xml:space="preserve"> </v>
      </c>
      <c r="M249" s="79"/>
      <c r="N249" s="80"/>
      <c r="O249" s="80"/>
      <c r="P249" s="75">
        <f t="shared" si="16"/>
        <v>0</v>
      </c>
      <c r="Q249" s="76" t="str">
        <f t="shared" si="14"/>
        <v xml:space="preserve"> </v>
      </c>
      <c r="R249" s="167"/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5"/>
        <v>0</v>
      </c>
      <c r="L250" s="76" t="str">
        <f t="shared" si="13"/>
        <v xml:space="preserve"> </v>
      </c>
      <c r="M250" s="79"/>
      <c r="N250" s="80"/>
      <c r="O250" s="80"/>
      <c r="P250" s="75">
        <f t="shared" si="16"/>
        <v>0</v>
      </c>
      <c r="Q250" s="76" t="str">
        <f t="shared" si="14"/>
        <v xml:space="preserve"> </v>
      </c>
      <c r="R250" s="167"/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5"/>
        <v>0</v>
      </c>
      <c r="L251" s="76" t="str">
        <f t="shared" si="13"/>
        <v xml:space="preserve"> </v>
      </c>
      <c r="M251" s="79"/>
      <c r="N251" s="80"/>
      <c r="O251" s="80"/>
      <c r="P251" s="75">
        <f t="shared" si="16"/>
        <v>0</v>
      </c>
      <c r="Q251" s="76" t="str">
        <f t="shared" si="14"/>
        <v xml:space="preserve"> </v>
      </c>
      <c r="R251" s="167"/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5"/>
        <v>0</v>
      </c>
      <c r="L252" s="76" t="str">
        <f t="shared" si="13"/>
        <v xml:space="preserve"> </v>
      </c>
      <c r="M252" s="79"/>
      <c r="N252" s="80"/>
      <c r="O252" s="80"/>
      <c r="P252" s="75">
        <f t="shared" si="16"/>
        <v>0</v>
      </c>
      <c r="Q252" s="76" t="str">
        <f t="shared" si="14"/>
        <v xml:space="preserve"> </v>
      </c>
      <c r="R252" s="167"/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5"/>
        <v>0</v>
      </c>
      <c r="L253" s="76" t="str">
        <f t="shared" si="13"/>
        <v xml:space="preserve"> </v>
      </c>
      <c r="M253" s="79"/>
      <c r="N253" s="80"/>
      <c r="O253" s="80"/>
      <c r="P253" s="75">
        <f t="shared" si="16"/>
        <v>0</v>
      </c>
      <c r="Q253" s="76" t="str">
        <f t="shared" si="14"/>
        <v xml:space="preserve"> </v>
      </c>
      <c r="R253" s="167"/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5"/>
        <v>0</v>
      </c>
      <c r="L254" s="76" t="str">
        <f t="shared" si="13"/>
        <v xml:space="preserve"> </v>
      </c>
      <c r="M254" s="79"/>
      <c r="N254" s="80"/>
      <c r="O254" s="80"/>
      <c r="P254" s="75">
        <f t="shared" si="16"/>
        <v>0</v>
      </c>
      <c r="Q254" s="76" t="str">
        <f t="shared" si="14"/>
        <v xml:space="preserve"> </v>
      </c>
      <c r="R254" s="167"/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5"/>
        <v>0</v>
      </c>
      <c r="L255" s="76" t="str">
        <f t="shared" si="13"/>
        <v xml:space="preserve"> </v>
      </c>
      <c r="M255" s="79"/>
      <c r="N255" s="80"/>
      <c r="O255" s="80"/>
      <c r="P255" s="75">
        <f t="shared" si="16"/>
        <v>0</v>
      </c>
      <c r="Q255" s="76" t="str">
        <f t="shared" si="14"/>
        <v xml:space="preserve"> </v>
      </c>
      <c r="R255" s="167"/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5"/>
        <v>0</v>
      </c>
      <c r="L256" s="76" t="str">
        <f t="shared" si="13"/>
        <v xml:space="preserve"> </v>
      </c>
      <c r="M256" s="79"/>
      <c r="N256" s="80"/>
      <c r="O256" s="80"/>
      <c r="P256" s="75">
        <f t="shared" si="16"/>
        <v>0</v>
      </c>
      <c r="Q256" s="76" t="str">
        <f t="shared" si="14"/>
        <v xml:space="preserve"> </v>
      </c>
      <c r="R256" s="167"/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5"/>
        <v>0</v>
      </c>
      <c r="L257" s="76" t="str">
        <f t="shared" si="13"/>
        <v xml:space="preserve"> </v>
      </c>
      <c r="M257" s="79"/>
      <c r="N257" s="80"/>
      <c r="O257" s="80"/>
      <c r="P257" s="75">
        <f t="shared" si="16"/>
        <v>0</v>
      </c>
      <c r="Q257" s="76" t="str">
        <f t="shared" si="14"/>
        <v xml:space="preserve"> </v>
      </c>
      <c r="R257" s="167"/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5"/>
        <v>0</v>
      </c>
      <c r="L258" s="76" t="str">
        <f t="shared" si="13"/>
        <v xml:space="preserve"> </v>
      </c>
      <c r="M258" s="79"/>
      <c r="N258" s="80"/>
      <c r="O258" s="80"/>
      <c r="P258" s="75">
        <f t="shared" si="16"/>
        <v>0</v>
      </c>
      <c r="Q258" s="76" t="str">
        <f t="shared" si="14"/>
        <v xml:space="preserve"> </v>
      </c>
      <c r="R258" s="167"/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5"/>
        <v>0</v>
      </c>
      <c r="L259" s="76" t="str">
        <f t="shared" si="13"/>
        <v xml:space="preserve"> </v>
      </c>
      <c r="M259" s="79"/>
      <c r="N259" s="80"/>
      <c r="O259" s="80"/>
      <c r="P259" s="75">
        <f t="shared" si="16"/>
        <v>0</v>
      </c>
      <c r="Q259" s="76" t="str">
        <f t="shared" si="14"/>
        <v xml:space="preserve"> </v>
      </c>
      <c r="R259" s="167"/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5"/>
        <v>0</v>
      </c>
      <c r="L260" s="76" t="str">
        <f t="shared" si="13"/>
        <v xml:space="preserve"> </v>
      </c>
      <c r="M260" s="79"/>
      <c r="N260" s="80"/>
      <c r="O260" s="80"/>
      <c r="P260" s="75">
        <f t="shared" si="16"/>
        <v>0</v>
      </c>
      <c r="Q260" s="76" t="str">
        <f t="shared" si="14"/>
        <v xml:space="preserve"> </v>
      </c>
      <c r="R260" s="167"/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5"/>
        <v>0</v>
      </c>
      <c r="L261" s="76" t="str">
        <f t="shared" si="13"/>
        <v xml:space="preserve"> </v>
      </c>
      <c r="M261" s="79"/>
      <c r="N261" s="80"/>
      <c r="O261" s="80"/>
      <c r="P261" s="75">
        <f t="shared" si="16"/>
        <v>0</v>
      </c>
      <c r="Q261" s="76" t="str">
        <f t="shared" si="14"/>
        <v xml:space="preserve"> </v>
      </c>
      <c r="R261" s="167"/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5"/>
        <v>0</v>
      </c>
      <c r="L262" s="76" t="str">
        <f t="shared" si="13"/>
        <v xml:space="preserve"> </v>
      </c>
      <c r="M262" s="79"/>
      <c r="N262" s="80"/>
      <c r="O262" s="80"/>
      <c r="P262" s="75">
        <f t="shared" si="16"/>
        <v>0</v>
      </c>
      <c r="Q262" s="76" t="str">
        <f t="shared" si="14"/>
        <v xml:space="preserve"> </v>
      </c>
      <c r="R262" s="167"/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5"/>
        <v>0</v>
      </c>
      <c r="L263" s="76" t="str">
        <f t="shared" ref="L263:L326" si="17">VLOOKUP(K263,predikat,2)</f>
        <v xml:space="preserve"> </v>
      </c>
      <c r="M263" s="79"/>
      <c r="N263" s="80"/>
      <c r="O263" s="80"/>
      <c r="P263" s="75">
        <f t="shared" si="16"/>
        <v>0</v>
      </c>
      <c r="Q263" s="76" t="str">
        <f t="shared" ref="Q263:Q326" si="18">VLOOKUP(P263,predikat,2)</f>
        <v xml:space="preserve"> </v>
      </c>
      <c r="R263" s="167"/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9">IF(COUNTA(G264:I264)=0,0,ROUND((SUM(G264:I264)/COUNTA(G264:I264)*$J$1+SUM(J264)*$J$2)/($J$1+$J$2),0))</f>
        <v>0</v>
      </c>
      <c r="L264" s="76" t="str">
        <f t="shared" si="17"/>
        <v xml:space="preserve"> </v>
      </c>
      <c r="M264" s="79"/>
      <c r="N264" s="80"/>
      <c r="O264" s="80"/>
      <c r="P264" s="75">
        <f t="shared" ref="P264:P326" si="20">IF(SUM(M264:O264)=0,0,ROUND(SUM(M264:O264)/COUNTA(M264:O264),0))</f>
        <v>0</v>
      </c>
      <c r="Q264" s="76" t="str">
        <f t="shared" si="18"/>
        <v xml:space="preserve"> </v>
      </c>
      <c r="R264" s="167"/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9"/>
        <v>0</v>
      </c>
      <c r="L265" s="76" t="str">
        <f t="shared" si="17"/>
        <v xml:space="preserve"> </v>
      </c>
      <c r="M265" s="79"/>
      <c r="N265" s="80"/>
      <c r="O265" s="80"/>
      <c r="P265" s="75">
        <f t="shared" si="20"/>
        <v>0</v>
      </c>
      <c r="Q265" s="76" t="str">
        <f t="shared" si="18"/>
        <v xml:space="preserve"> </v>
      </c>
      <c r="R265" s="167"/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9"/>
        <v>0</v>
      </c>
      <c r="L266" s="76" t="str">
        <f t="shared" si="17"/>
        <v xml:space="preserve"> </v>
      </c>
      <c r="M266" s="79"/>
      <c r="N266" s="80"/>
      <c r="O266" s="80"/>
      <c r="P266" s="75">
        <f t="shared" si="20"/>
        <v>0</v>
      </c>
      <c r="Q266" s="76" t="str">
        <f t="shared" si="18"/>
        <v xml:space="preserve"> </v>
      </c>
      <c r="R266" s="167"/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9"/>
        <v>0</v>
      </c>
      <c r="L267" s="76" t="str">
        <f t="shared" si="17"/>
        <v xml:space="preserve"> </v>
      </c>
      <c r="M267" s="79"/>
      <c r="N267" s="80"/>
      <c r="O267" s="80"/>
      <c r="P267" s="75">
        <f t="shared" si="20"/>
        <v>0</v>
      </c>
      <c r="Q267" s="76" t="str">
        <f t="shared" si="18"/>
        <v xml:space="preserve"> </v>
      </c>
      <c r="R267" s="167"/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9"/>
        <v>0</v>
      </c>
      <c r="L268" s="76" t="str">
        <f t="shared" si="17"/>
        <v xml:space="preserve"> </v>
      </c>
      <c r="M268" s="79"/>
      <c r="N268" s="80"/>
      <c r="O268" s="80"/>
      <c r="P268" s="75">
        <f t="shared" si="20"/>
        <v>0</v>
      </c>
      <c r="Q268" s="76" t="str">
        <f t="shared" si="18"/>
        <v xml:space="preserve"> </v>
      </c>
      <c r="R268" s="167"/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9"/>
        <v>0</v>
      </c>
      <c r="L269" s="76" t="str">
        <f t="shared" si="17"/>
        <v xml:space="preserve"> </v>
      </c>
      <c r="M269" s="79"/>
      <c r="N269" s="80"/>
      <c r="O269" s="80"/>
      <c r="P269" s="75">
        <f t="shared" si="20"/>
        <v>0</v>
      </c>
      <c r="Q269" s="76" t="str">
        <f t="shared" si="18"/>
        <v xml:space="preserve"> </v>
      </c>
      <c r="R269" s="167"/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9"/>
        <v>0</v>
      </c>
      <c r="L270" s="76" t="str">
        <f t="shared" si="17"/>
        <v xml:space="preserve"> </v>
      </c>
      <c r="M270" s="79"/>
      <c r="N270" s="80"/>
      <c r="O270" s="80"/>
      <c r="P270" s="75">
        <f t="shared" si="20"/>
        <v>0</v>
      </c>
      <c r="Q270" s="76" t="str">
        <f t="shared" si="18"/>
        <v xml:space="preserve"> </v>
      </c>
      <c r="R270" s="167"/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9"/>
        <v>0</v>
      </c>
      <c r="L271" s="76" t="str">
        <f t="shared" si="17"/>
        <v xml:space="preserve"> </v>
      </c>
      <c r="M271" s="79"/>
      <c r="N271" s="80"/>
      <c r="O271" s="80"/>
      <c r="P271" s="75">
        <f t="shared" si="20"/>
        <v>0</v>
      </c>
      <c r="Q271" s="76" t="str">
        <f t="shared" si="18"/>
        <v xml:space="preserve"> </v>
      </c>
      <c r="R271" s="167"/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9"/>
        <v>0</v>
      </c>
      <c r="L272" s="76" t="str">
        <f t="shared" si="17"/>
        <v xml:space="preserve"> </v>
      </c>
      <c r="M272" s="79"/>
      <c r="N272" s="80"/>
      <c r="O272" s="80"/>
      <c r="P272" s="75">
        <f t="shared" si="20"/>
        <v>0</v>
      </c>
      <c r="Q272" s="76" t="str">
        <f t="shared" si="18"/>
        <v xml:space="preserve"> </v>
      </c>
      <c r="R272" s="167"/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9"/>
        <v>0</v>
      </c>
      <c r="L273" s="76" t="str">
        <f t="shared" si="17"/>
        <v xml:space="preserve"> </v>
      </c>
      <c r="M273" s="79"/>
      <c r="N273" s="80"/>
      <c r="O273" s="80"/>
      <c r="P273" s="75">
        <f t="shared" si="20"/>
        <v>0</v>
      </c>
      <c r="Q273" s="76" t="str">
        <f t="shared" si="18"/>
        <v xml:space="preserve"> </v>
      </c>
      <c r="R273" s="167"/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9"/>
        <v>0</v>
      </c>
      <c r="L274" s="76" t="str">
        <f t="shared" si="17"/>
        <v xml:space="preserve"> </v>
      </c>
      <c r="M274" s="79"/>
      <c r="N274" s="80"/>
      <c r="O274" s="80"/>
      <c r="P274" s="75">
        <f t="shared" si="20"/>
        <v>0</v>
      </c>
      <c r="Q274" s="76" t="str">
        <f t="shared" si="18"/>
        <v xml:space="preserve"> </v>
      </c>
      <c r="R274" s="167"/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9"/>
        <v>0</v>
      </c>
      <c r="L275" s="76" t="str">
        <f t="shared" si="17"/>
        <v xml:space="preserve"> </v>
      </c>
      <c r="M275" s="79"/>
      <c r="N275" s="80"/>
      <c r="O275" s="80"/>
      <c r="P275" s="75">
        <f t="shared" si="20"/>
        <v>0</v>
      </c>
      <c r="Q275" s="76" t="str">
        <f t="shared" si="18"/>
        <v xml:space="preserve"> </v>
      </c>
      <c r="R275" s="167"/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9"/>
        <v>0</v>
      </c>
      <c r="L276" s="76" t="str">
        <f t="shared" si="17"/>
        <v xml:space="preserve"> </v>
      </c>
      <c r="M276" s="79"/>
      <c r="N276" s="80"/>
      <c r="O276" s="80"/>
      <c r="P276" s="75">
        <f t="shared" si="20"/>
        <v>0</v>
      </c>
      <c r="Q276" s="76" t="str">
        <f t="shared" si="18"/>
        <v xml:space="preserve"> </v>
      </c>
      <c r="R276" s="167"/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9"/>
        <v>0</v>
      </c>
      <c r="L277" s="76" t="str">
        <f t="shared" si="17"/>
        <v xml:space="preserve"> </v>
      </c>
      <c r="M277" s="79"/>
      <c r="N277" s="80"/>
      <c r="O277" s="80"/>
      <c r="P277" s="75">
        <f t="shared" si="20"/>
        <v>0</v>
      </c>
      <c r="Q277" s="76" t="str">
        <f t="shared" si="18"/>
        <v xml:space="preserve"> </v>
      </c>
      <c r="R277" s="167"/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9"/>
        <v>0</v>
      </c>
      <c r="L278" s="76" t="str">
        <f t="shared" si="17"/>
        <v xml:space="preserve"> </v>
      </c>
      <c r="M278" s="79"/>
      <c r="N278" s="80"/>
      <c r="O278" s="80"/>
      <c r="P278" s="75">
        <f t="shared" si="20"/>
        <v>0</v>
      </c>
      <c r="Q278" s="76" t="str">
        <f t="shared" si="18"/>
        <v xml:space="preserve"> </v>
      </c>
      <c r="R278" s="167"/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9"/>
        <v>0</v>
      </c>
      <c r="L279" s="76" t="str">
        <f t="shared" si="17"/>
        <v xml:space="preserve"> </v>
      </c>
      <c r="M279" s="79"/>
      <c r="N279" s="80"/>
      <c r="O279" s="80"/>
      <c r="P279" s="75">
        <f t="shared" si="20"/>
        <v>0</v>
      </c>
      <c r="Q279" s="76" t="str">
        <f t="shared" si="18"/>
        <v xml:space="preserve"> </v>
      </c>
      <c r="R279" s="167"/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9"/>
        <v>0</v>
      </c>
      <c r="L280" s="76" t="str">
        <f t="shared" si="17"/>
        <v xml:space="preserve"> </v>
      </c>
      <c r="M280" s="79"/>
      <c r="N280" s="80"/>
      <c r="O280" s="80"/>
      <c r="P280" s="75">
        <f t="shared" si="20"/>
        <v>0</v>
      </c>
      <c r="Q280" s="76" t="str">
        <f t="shared" si="18"/>
        <v xml:space="preserve"> </v>
      </c>
      <c r="R280" s="167"/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9"/>
        <v>0</v>
      </c>
      <c r="L281" s="76" t="str">
        <f t="shared" si="17"/>
        <v xml:space="preserve"> </v>
      </c>
      <c r="M281" s="79"/>
      <c r="N281" s="80"/>
      <c r="O281" s="80"/>
      <c r="P281" s="75">
        <f t="shared" si="20"/>
        <v>0</v>
      </c>
      <c r="Q281" s="76" t="str">
        <f t="shared" si="18"/>
        <v xml:space="preserve"> </v>
      </c>
      <c r="R281" s="167"/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9"/>
        <v>0</v>
      </c>
      <c r="L282" s="76" t="str">
        <f t="shared" si="17"/>
        <v xml:space="preserve"> </v>
      </c>
      <c r="M282" s="79"/>
      <c r="N282" s="80"/>
      <c r="O282" s="80"/>
      <c r="P282" s="75">
        <f t="shared" si="20"/>
        <v>0</v>
      </c>
      <c r="Q282" s="76" t="str">
        <f t="shared" si="18"/>
        <v xml:space="preserve"> </v>
      </c>
      <c r="R282" s="167"/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9"/>
        <v>0</v>
      </c>
      <c r="L283" s="76" t="str">
        <f t="shared" si="17"/>
        <v xml:space="preserve"> </v>
      </c>
      <c r="M283" s="79"/>
      <c r="N283" s="80"/>
      <c r="O283" s="80"/>
      <c r="P283" s="75">
        <f t="shared" si="20"/>
        <v>0</v>
      </c>
      <c r="Q283" s="76" t="str">
        <f t="shared" si="18"/>
        <v xml:space="preserve"> </v>
      </c>
      <c r="R283" s="167"/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9"/>
        <v>0</v>
      </c>
      <c r="L284" s="76" t="str">
        <f t="shared" si="17"/>
        <v xml:space="preserve"> </v>
      </c>
      <c r="M284" s="79"/>
      <c r="N284" s="80"/>
      <c r="O284" s="80"/>
      <c r="P284" s="75">
        <f t="shared" si="20"/>
        <v>0</v>
      </c>
      <c r="Q284" s="76" t="str">
        <f t="shared" si="18"/>
        <v xml:space="preserve"> </v>
      </c>
      <c r="R284" s="167"/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9"/>
        <v>0</v>
      </c>
      <c r="L285" s="76" t="str">
        <f t="shared" si="17"/>
        <v xml:space="preserve"> </v>
      </c>
      <c r="M285" s="79"/>
      <c r="N285" s="80"/>
      <c r="O285" s="80"/>
      <c r="P285" s="75">
        <f t="shared" si="20"/>
        <v>0</v>
      </c>
      <c r="Q285" s="76" t="str">
        <f t="shared" si="18"/>
        <v xml:space="preserve"> </v>
      </c>
      <c r="R285" s="167"/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9"/>
        <v>0</v>
      </c>
      <c r="L286" s="76" t="str">
        <f t="shared" si="17"/>
        <v xml:space="preserve"> </v>
      </c>
      <c r="M286" s="79"/>
      <c r="N286" s="80"/>
      <c r="O286" s="80"/>
      <c r="P286" s="75">
        <f t="shared" si="20"/>
        <v>0</v>
      </c>
      <c r="Q286" s="76" t="str">
        <f t="shared" si="18"/>
        <v xml:space="preserve"> </v>
      </c>
      <c r="R286" s="167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9"/>
        <v>0</v>
      </c>
      <c r="L287" s="76" t="str">
        <f t="shared" si="17"/>
        <v xml:space="preserve"> </v>
      </c>
      <c r="M287" s="79"/>
      <c r="N287" s="80"/>
      <c r="O287" s="80"/>
      <c r="P287" s="75">
        <f t="shared" si="20"/>
        <v>0</v>
      </c>
      <c r="Q287" s="76" t="str">
        <f t="shared" si="18"/>
        <v xml:space="preserve"> </v>
      </c>
      <c r="R287" s="167"/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9"/>
        <v>0</v>
      </c>
      <c r="L288" s="76" t="str">
        <f t="shared" si="17"/>
        <v xml:space="preserve"> </v>
      </c>
      <c r="M288" s="79"/>
      <c r="N288" s="80"/>
      <c r="O288" s="80"/>
      <c r="P288" s="75">
        <f t="shared" si="20"/>
        <v>0</v>
      </c>
      <c r="Q288" s="76" t="str">
        <f t="shared" si="18"/>
        <v xml:space="preserve"> </v>
      </c>
      <c r="R288" s="167"/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9"/>
        <v>0</v>
      </c>
      <c r="L289" s="76" t="str">
        <f t="shared" si="17"/>
        <v xml:space="preserve"> </v>
      </c>
      <c r="M289" s="79"/>
      <c r="N289" s="80"/>
      <c r="O289" s="80"/>
      <c r="P289" s="75">
        <f t="shared" si="20"/>
        <v>0</v>
      </c>
      <c r="Q289" s="76" t="str">
        <f t="shared" si="18"/>
        <v xml:space="preserve"> </v>
      </c>
      <c r="R289" s="167"/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9"/>
        <v>0</v>
      </c>
      <c r="L290" s="76" t="str">
        <f t="shared" si="17"/>
        <v xml:space="preserve"> </v>
      </c>
      <c r="M290" s="79"/>
      <c r="N290" s="80"/>
      <c r="O290" s="80"/>
      <c r="P290" s="75">
        <f t="shared" si="20"/>
        <v>0</v>
      </c>
      <c r="Q290" s="76" t="str">
        <f t="shared" si="18"/>
        <v xml:space="preserve"> </v>
      </c>
      <c r="R290" s="167"/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9"/>
        <v>0</v>
      </c>
      <c r="L291" s="76" t="str">
        <f t="shared" si="17"/>
        <v xml:space="preserve"> </v>
      </c>
      <c r="M291" s="79"/>
      <c r="N291" s="80"/>
      <c r="O291" s="80"/>
      <c r="P291" s="75">
        <f t="shared" si="20"/>
        <v>0</v>
      </c>
      <c r="Q291" s="76" t="str">
        <f t="shared" si="18"/>
        <v xml:space="preserve"> </v>
      </c>
      <c r="R291" s="167"/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9"/>
        <v>0</v>
      </c>
      <c r="L292" s="76" t="str">
        <f t="shared" si="17"/>
        <v xml:space="preserve"> </v>
      </c>
      <c r="M292" s="79"/>
      <c r="N292" s="80"/>
      <c r="O292" s="80"/>
      <c r="P292" s="75">
        <f t="shared" si="20"/>
        <v>0</v>
      </c>
      <c r="Q292" s="76" t="str">
        <f t="shared" si="18"/>
        <v xml:space="preserve"> </v>
      </c>
      <c r="R292" s="167"/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9"/>
        <v>0</v>
      </c>
      <c r="L293" s="76" t="str">
        <f t="shared" si="17"/>
        <v xml:space="preserve"> </v>
      </c>
      <c r="M293" s="79"/>
      <c r="N293" s="80"/>
      <c r="O293" s="80"/>
      <c r="P293" s="75">
        <f t="shared" si="20"/>
        <v>0</v>
      </c>
      <c r="Q293" s="76" t="str">
        <f t="shared" si="18"/>
        <v xml:space="preserve"> </v>
      </c>
      <c r="R293" s="167"/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9"/>
        <v>0</v>
      </c>
      <c r="L294" s="76" t="str">
        <f t="shared" si="17"/>
        <v xml:space="preserve"> </v>
      </c>
      <c r="M294" s="79"/>
      <c r="N294" s="80"/>
      <c r="O294" s="80"/>
      <c r="P294" s="75">
        <f t="shared" si="20"/>
        <v>0</v>
      </c>
      <c r="Q294" s="76" t="str">
        <f t="shared" si="18"/>
        <v xml:space="preserve"> </v>
      </c>
      <c r="R294" s="167"/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9"/>
        <v>0</v>
      </c>
      <c r="L295" s="76" t="str">
        <f t="shared" si="17"/>
        <v xml:space="preserve"> </v>
      </c>
      <c r="M295" s="79"/>
      <c r="N295" s="80"/>
      <c r="O295" s="80"/>
      <c r="P295" s="75">
        <f t="shared" si="20"/>
        <v>0</v>
      </c>
      <c r="Q295" s="76" t="str">
        <f t="shared" si="18"/>
        <v xml:space="preserve"> </v>
      </c>
      <c r="R295" s="167"/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9"/>
        <v>0</v>
      </c>
      <c r="L296" s="76" t="str">
        <f t="shared" si="17"/>
        <v xml:space="preserve"> </v>
      </c>
      <c r="M296" s="79"/>
      <c r="N296" s="80"/>
      <c r="O296" s="80"/>
      <c r="P296" s="75">
        <f t="shared" si="20"/>
        <v>0</v>
      </c>
      <c r="Q296" s="76" t="str">
        <f t="shared" si="18"/>
        <v xml:space="preserve"> </v>
      </c>
      <c r="R296" s="167"/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9"/>
        <v>0</v>
      </c>
      <c r="L297" s="76" t="str">
        <f t="shared" si="17"/>
        <v xml:space="preserve"> </v>
      </c>
      <c r="M297" s="79"/>
      <c r="N297" s="80"/>
      <c r="O297" s="80"/>
      <c r="P297" s="75">
        <f t="shared" si="20"/>
        <v>0</v>
      </c>
      <c r="Q297" s="76" t="str">
        <f t="shared" si="18"/>
        <v xml:space="preserve"> </v>
      </c>
      <c r="R297" s="167"/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9"/>
        <v>0</v>
      </c>
      <c r="L298" s="76" t="str">
        <f t="shared" si="17"/>
        <v xml:space="preserve"> </v>
      </c>
      <c r="M298" s="79"/>
      <c r="N298" s="80"/>
      <c r="O298" s="80"/>
      <c r="P298" s="75">
        <f t="shared" si="20"/>
        <v>0</v>
      </c>
      <c r="Q298" s="76" t="str">
        <f t="shared" si="18"/>
        <v xml:space="preserve"> </v>
      </c>
      <c r="R298" s="167"/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9"/>
        <v>0</v>
      </c>
      <c r="L299" s="76" t="str">
        <f t="shared" si="17"/>
        <v xml:space="preserve"> </v>
      </c>
      <c r="M299" s="79"/>
      <c r="N299" s="80"/>
      <c r="O299" s="80"/>
      <c r="P299" s="75">
        <f t="shared" si="20"/>
        <v>0</v>
      </c>
      <c r="Q299" s="76" t="str">
        <f t="shared" si="18"/>
        <v xml:space="preserve"> </v>
      </c>
      <c r="R299" s="167"/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9"/>
        <v>0</v>
      </c>
      <c r="L300" s="76" t="str">
        <f t="shared" si="17"/>
        <v xml:space="preserve"> </v>
      </c>
      <c r="M300" s="79"/>
      <c r="N300" s="80"/>
      <c r="O300" s="80"/>
      <c r="P300" s="75">
        <f t="shared" si="20"/>
        <v>0</v>
      </c>
      <c r="Q300" s="76" t="str">
        <f t="shared" si="18"/>
        <v xml:space="preserve"> </v>
      </c>
      <c r="R300" s="167"/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9"/>
        <v>0</v>
      </c>
      <c r="L301" s="76" t="str">
        <f t="shared" si="17"/>
        <v xml:space="preserve"> </v>
      </c>
      <c r="M301" s="79"/>
      <c r="N301" s="80"/>
      <c r="O301" s="80"/>
      <c r="P301" s="75">
        <f t="shared" si="20"/>
        <v>0</v>
      </c>
      <c r="Q301" s="76" t="str">
        <f t="shared" si="18"/>
        <v xml:space="preserve"> </v>
      </c>
      <c r="R301" s="167"/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9"/>
        <v>0</v>
      </c>
      <c r="L302" s="76" t="str">
        <f t="shared" si="17"/>
        <v xml:space="preserve"> </v>
      </c>
      <c r="M302" s="79"/>
      <c r="N302" s="80"/>
      <c r="O302" s="80"/>
      <c r="P302" s="75">
        <f t="shared" si="20"/>
        <v>0</v>
      </c>
      <c r="Q302" s="76" t="str">
        <f t="shared" si="18"/>
        <v xml:space="preserve"> </v>
      </c>
      <c r="R302" s="167"/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9"/>
        <v>0</v>
      </c>
      <c r="L303" s="76" t="str">
        <f t="shared" si="17"/>
        <v xml:space="preserve"> </v>
      </c>
      <c r="M303" s="79"/>
      <c r="N303" s="80"/>
      <c r="O303" s="80"/>
      <c r="P303" s="75">
        <f t="shared" si="20"/>
        <v>0</v>
      </c>
      <c r="Q303" s="76" t="str">
        <f t="shared" si="18"/>
        <v xml:space="preserve"> </v>
      </c>
      <c r="R303" s="167"/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9"/>
        <v>0</v>
      </c>
      <c r="L304" s="76" t="str">
        <f t="shared" si="17"/>
        <v xml:space="preserve"> </v>
      </c>
      <c r="M304" s="79"/>
      <c r="N304" s="80"/>
      <c r="O304" s="80"/>
      <c r="P304" s="75">
        <f t="shared" si="20"/>
        <v>0</v>
      </c>
      <c r="Q304" s="76" t="str">
        <f t="shared" si="18"/>
        <v xml:space="preserve"> </v>
      </c>
      <c r="R304" s="167"/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9"/>
        <v>0</v>
      </c>
      <c r="L305" s="76" t="str">
        <f t="shared" si="17"/>
        <v xml:space="preserve"> </v>
      </c>
      <c r="M305" s="79"/>
      <c r="N305" s="80"/>
      <c r="O305" s="80"/>
      <c r="P305" s="75">
        <f t="shared" si="20"/>
        <v>0</v>
      </c>
      <c r="Q305" s="76" t="str">
        <f t="shared" si="18"/>
        <v xml:space="preserve"> </v>
      </c>
      <c r="R305" s="167"/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9"/>
        <v>0</v>
      </c>
      <c r="L306" s="76" t="str">
        <f t="shared" si="17"/>
        <v xml:space="preserve"> </v>
      </c>
      <c r="M306" s="79"/>
      <c r="N306" s="80"/>
      <c r="O306" s="80"/>
      <c r="P306" s="75">
        <f t="shared" si="20"/>
        <v>0</v>
      </c>
      <c r="Q306" s="76" t="str">
        <f t="shared" si="18"/>
        <v xml:space="preserve"> </v>
      </c>
      <c r="R306" s="167"/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9"/>
        <v>0</v>
      </c>
      <c r="L307" s="76" t="str">
        <f t="shared" si="17"/>
        <v xml:space="preserve"> </v>
      </c>
      <c r="M307" s="79"/>
      <c r="N307" s="80"/>
      <c r="O307" s="80"/>
      <c r="P307" s="75">
        <f t="shared" si="20"/>
        <v>0</v>
      </c>
      <c r="Q307" s="76" t="str">
        <f t="shared" si="18"/>
        <v xml:space="preserve"> </v>
      </c>
      <c r="R307" s="167"/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9"/>
        <v>0</v>
      </c>
      <c r="L308" s="76" t="str">
        <f t="shared" si="17"/>
        <v xml:space="preserve"> </v>
      </c>
      <c r="M308" s="79"/>
      <c r="N308" s="80"/>
      <c r="O308" s="80"/>
      <c r="P308" s="75">
        <f t="shared" si="20"/>
        <v>0</v>
      </c>
      <c r="Q308" s="76" t="str">
        <f t="shared" si="18"/>
        <v xml:space="preserve"> </v>
      </c>
      <c r="R308" s="167"/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9"/>
        <v>0</v>
      </c>
      <c r="L309" s="76" t="str">
        <f t="shared" si="17"/>
        <v xml:space="preserve"> </v>
      </c>
      <c r="M309" s="79"/>
      <c r="N309" s="80"/>
      <c r="O309" s="80"/>
      <c r="P309" s="75">
        <f t="shared" si="20"/>
        <v>0</v>
      </c>
      <c r="Q309" s="76" t="str">
        <f t="shared" si="18"/>
        <v xml:space="preserve"> </v>
      </c>
      <c r="R309" s="167"/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9"/>
        <v>0</v>
      </c>
      <c r="L310" s="76" t="str">
        <f t="shared" si="17"/>
        <v xml:space="preserve"> </v>
      </c>
      <c r="M310" s="79"/>
      <c r="N310" s="80"/>
      <c r="O310" s="80"/>
      <c r="P310" s="75">
        <f t="shared" si="20"/>
        <v>0</v>
      </c>
      <c r="Q310" s="76" t="str">
        <f t="shared" si="18"/>
        <v xml:space="preserve"> </v>
      </c>
      <c r="R310" s="167"/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9"/>
        <v>0</v>
      </c>
      <c r="L311" s="76" t="str">
        <f t="shared" si="17"/>
        <v xml:space="preserve"> </v>
      </c>
      <c r="M311" s="79"/>
      <c r="N311" s="80"/>
      <c r="O311" s="80"/>
      <c r="P311" s="75">
        <f t="shared" si="20"/>
        <v>0</v>
      </c>
      <c r="Q311" s="76" t="str">
        <f t="shared" si="18"/>
        <v xml:space="preserve"> </v>
      </c>
      <c r="R311" s="167"/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9"/>
        <v>0</v>
      </c>
      <c r="L312" s="76" t="str">
        <f t="shared" si="17"/>
        <v xml:space="preserve"> </v>
      </c>
      <c r="M312" s="79"/>
      <c r="N312" s="80"/>
      <c r="O312" s="80"/>
      <c r="P312" s="75">
        <f t="shared" si="20"/>
        <v>0</v>
      </c>
      <c r="Q312" s="76" t="str">
        <f t="shared" si="18"/>
        <v xml:space="preserve"> </v>
      </c>
      <c r="R312" s="167"/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9"/>
        <v>0</v>
      </c>
      <c r="L313" s="76" t="str">
        <f t="shared" si="17"/>
        <v xml:space="preserve"> </v>
      </c>
      <c r="M313" s="79"/>
      <c r="N313" s="80"/>
      <c r="O313" s="80"/>
      <c r="P313" s="75">
        <f t="shared" si="20"/>
        <v>0</v>
      </c>
      <c r="Q313" s="76" t="str">
        <f t="shared" si="18"/>
        <v xml:space="preserve"> </v>
      </c>
      <c r="R313" s="167"/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9"/>
        <v>0</v>
      </c>
      <c r="L314" s="76" t="str">
        <f t="shared" si="17"/>
        <v xml:space="preserve"> </v>
      </c>
      <c r="M314" s="79"/>
      <c r="N314" s="80"/>
      <c r="O314" s="80"/>
      <c r="P314" s="75">
        <f t="shared" si="20"/>
        <v>0</v>
      </c>
      <c r="Q314" s="76" t="str">
        <f t="shared" si="18"/>
        <v xml:space="preserve"> </v>
      </c>
      <c r="R314" s="167"/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9"/>
        <v>0</v>
      </c>
      <c r="L315" s="76" t="str">
        <f t="shared" si="17"/>
        <v xml:space="preserve"> </v>
      </c>
      <c r="M315" s="79"/>
      <c r="N315" s="80"/>
      <c r="O315" s="80"/>
      <c r="P315" s="75">
        <f t="shared" si="20"/>
        <v>0</v>
      </c>
      <c r="Q315" s="76" t="str">
        <f t="shared" si="18"/>
        <v xml:space="preserve"> </v>
      </c>
      <c r="R315" s="167"/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9"/>
        <v>0</v>
      </c>
      <c r="L316" s="76" t="str">
        <f t="shared" si="17"/>
        <v xml:space="preserve"> </v>
      </c>
      <c r="M316" s="79"/>
      <c r="N316" s="80"/>
      <c r="O316" s="80"/>
      <c r="P316" s="75">
        <f t="shared" si="20"/>
        <v>0</v>
      </c>
      <c r="Q316" s="76" t="str">
        <f t="shared" si="18"/>
        <v xml:space="preserve"> </v>
      </c>
      <c r="R316" s="167"/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9"/>
        <v>0</v>
      </c>
      <c r="L317" s="76" t="str">
        <f t="shared" si="17"/>
        <v xml:space="preserve"> </v>
      </c>
      <c r="M317" s="79"/>
      <c r="N317" s="80"/>
      <c r="O317" s="80"/>
      <c r="P317" s="75">
        <f t="shared" si="20"/>
        <v>0</v>
      </c>
      <c r="Q317" s="76" t="str">
        <f t="shared" si="18"/>
        <v xml:space="preserve"> </v>
      </c>
      <c r="R317" s="167"/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9"/>
        <v>0</v>
      </c>
      <c r="L318" s="76" t="str">
        <f t="shared" si="17"/>
        <v xml:space="preserve"> </v>
      </c>
      <c r="M318" s="79"/>
      <c r="N318" s="80"/>
      <c r="O318" s="80"/>
      <c r="P318" s="75">
        <f t="shared" si="20"/>
        <v>0</v>
      </c>
      <c r="Q318" s="76" t="str">
        <f t="shared" si="18"/>
        <v xml:space="preserve"> </v>
      </c>
      <c r="R318" s="167"/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9"/>
        <v>0</v>
      </c>
      <c r="L319" s="76" t="str">
        <f t="shared" si="17"/>
        <v xml:space="preserve"> </v>
      </c>
      <c r="M319" s="79"/>
      <c r="N319" s="80"/>
      <c r="O319" s="80"/>
      <c r="P319" s="75">
        <f t="shared" si="20"/>
        <v>0</v>
      </c>
      <c r="Q319" s="76" t="str">
        <f t="shared" si="18"/>
        <v xml:space="preserve"> </v>
      </c>
      <c r="R319" s="167"/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9"/>
        <v>0</v>
      </c>
      <c r="L320" s="76" t="str">
        <f t="shared" si="17"/>
        <v xml:space="preserve"> </v>
      </c>
      <c r="M320" s="79"/>
      <c r="N320" s="80"/>
      <c r="O320" s="80"/>
      <c r="P320" s="75">
        <f t="shared" si="20"/>
        <v>0</v>
      </c>
      <c r="Q320" s="76" t="str">
        <f t="shared" si="18"/>
        <v xml:space="preserve"> </v>
      </c>
      <c r="R320" s="167"/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9"/>
        <v>0</v>
      </c>
      <c r="L321" s="76" t="str">
        <f t="shared" si="17"/>
        <v xml:space="preserve"> </v>
      </c>
      <c r="M321" s="79"/>
      <c r="N321" s="80"/>
      <c r="O321" s="80"/>
      <c r="P321" s="75">
        <f t="shared" si="20"/>
        <v>0</v>
      </c>
      <c r="Q321" s="76" t="str">
        <f t="shared" si="18"/>
        <v xml:space="preserve"> </v>
      </c>
      <c r="R321" s="167"/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9"/>
        <v>0</v>
      </c>
      <c r="L322" s="76" t="str">
        <f t="shared" si="17"/>
        <v xml:space="preserve"> </v>
      </c>
      <c r="M322" s="79"/>
      <c r="N322" s="80"/>
      <c r="O322" s="80"/>
      <c r="P322" s="75">
        <f t="shared" si="20"/>
        <v>0</v>
      </c>
      <c r="Q322" s="76" t="str">
        <f t="shared" si="18"/>
        <v xml:space="preserve"> </v>
      </c>
      <c r="R322" s="167"/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9"/>
        <v>0</v>
      </c>
      <c r="L323" s="76" t="str">
        <f t="shared" si="17"/>
        <v xml:space="preserve"> </v>
      </c>
      <c r="M323" s="79"/>
      <c r="N323" s="80"/>
      <c r="O323" s="80"/>
      <c r="P323" s="75">
        <f t="shared" si="20"/>
        <v>0</v>
      </c>
      <c r="Q323" s="76" t="str">
        <f t="shared" si="18"/>
        <v xml:space="preserve"> </v>
      </c>
      <c r="R323" s="167"/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9"/>
        <v>0</v>
      </c>
      <c r="L324" s="76" t="str">
        <f t="shared" si="17"/>
        <v xml:space="preserve"> </v>
      </c>
      <c r="M324" s="79"/>
      <c r="N324" s="80"/>
      <c r="O324" s="80"/>
      <c r="P324" s="75">
        <f t="shared" si="20"/>
        <v>0</v>
      </c>
      <c r="Q324" s="76" t="str">
        <f t="shared" si="18"/>
        <v xml:space="preserve"> </v>
      </c>
      <c r="R324" s="167"/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9"/>
        <v>0</v>
      </c>
      <c r="L325" s="76" t="str">
        <f t="shared" si="17"/>
        <v xml:space="preserve"> </v>
      </c>
      <c r="M325" s="79"/>
      <c r="N325" s="80"/>
      <c r="O325" s="80"/>
      <c r="P325" s="75">
        <f t="shared" si="20"/>
        <v>0</v>
      </c>
      <c r="Q325" s="76" t="str">
        <f t="shared" si="18"/>
        <v xml:space="preserve"> </v>
      </c>
      <c r="R325" s="167"/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9"/>
        <v>0</v>
      </c>
      <c r="L326" s="78" t="str">
        <f t="shared" si="17"/>
        <v xml:space="preserve"> </v>
      </c>
      <c r="M326" s="83"/>
      <c r="N326" s="84"/>
      <c r="O326" s="84"/>
      <c r="P326" s="77">
        <f t="shared" si="20"/>
        <v>0</v>
      </c>
      <c r="Q326" s="78" t="str">
        <f t="shared" si="18"/>
        <v xml:space="preserve"> </v>
      </c>
      <c r="R326" s="168"/>
    </row>
  </sheetData>
  <sheetProtection algorithmName="SHA-512" hashValue="CXX3GSJigpR3Vuun0GMCyHLhxTOvXkiw4LEIienWnHwpEzHi8AP8+CgufdefZBhTVvzbB6SX8K61ea1IUS7K7A==" saltValue="j60w6vFrNREtvFE8eATDhA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J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</cols>
  <sheetData>
    <row r="2" spans="1:10" ht="18.75" x14ac:dyDescent="0.3">
      <c r="A2" s="54" t="s">
        <v>41</v>
      </c>
    </row>
    <row r="3" spans="1:10" x14ac:dyDescent="0.25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</row>
    <row r="4" spans="1:10" x14ac:dyDescent="0.25">
      <c r="A4" s="233" t="s">
        <v>42</v>
      </c>
      <c r="B4" s="236" t="s">
        <v>43</v>
      </c>
      <c r="C4" s="237" t="s">
        <v>44</v>
      </c>
      <c r="D4" s="240" t="s">
        <v>45</v>
      </c>
      <c r="E4" s="240" t="s">
        <v>46</v>
      </c>
      <c r="F4" s="230" t="s">
        <v>47</v>
      </c>
      <c r="G4" s="212" t="s">
        <v>51</v>
      </c>
      <c r="H4" s="213"/>
      <c r="I4" s="213"/>
      <c r="J4" s="214"/>
    </row>
    <row r="5" spans="1:10" x14ac:dyDescent="0.25">
      <c r="A5" s="234"/>
      <c r="B5" s="236"/>
      <c r="C5" s="238"/>
      <c r="D5" s="241"/>
      <c r="E5" s="241"/>
      <c r="F5" s="231"/>
      <c r="G5" s="254"/>
      <c r="H5" s="255"/>
      <c r="I5" s="255"/>
      <c r="J5" s="256"/>
    </row>
    <row r="6" spans="1:10" ht="15.75" thickBot="1" x14ac:dyDescent="0.3">
      <c r="A6" s="235"/>
      <c r="B6" s="236"/>
      <c r="C6" s="239"/>
      <c r="D6" s="242"/>
      <c r="E6" s="242"/>
      <c r="F6" s="232"/>
      <c r="G6" s="58" t="s">
        <v>52</v>
      </c>
      <c r="H6" s="59" t="s">
        <v>53</v>
      </c>
      <c r="I6" s="59" t="s">
        <v>54</v>
      </c>
      <c r="J6" s="60" t="s">
        <v>55</v>
      </c>
    </row>
    <row r="7" spans="1:10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132" t="s">
        <v>40</v>
      </c>
      <c r="H7" s="133" t="s">
        <v>40</v>
      </c>
      <c r="I7" s="133" t="s">
        <v>40</v>
      </c>
      <c r="J7" s="105">
        <f>SUM(G7:I7)</f>
        <v>0</v>
      </c>
    </row>
    <row r="8" spans="1:10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79" t="s">
        <v>40</v>
      </c>
      <c r="H8" s="80" t="s">
        <v>40</v>
      </c>
      <c r="I8" s="80" t="s">
        <v>40</v>
      </c>
      <c r="J8" s="44">
        <f t="shared" ref="J8:J71" si="0">SUM(G8:I8)</f>
        <v>0</v>
      </c>
    </row>
    <row r="9" spans="1:10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79" t="s">
        <v>40</v>
      </c>
      <c r="H9" s="80" t="s">
        <v>40</v>
      </c>
      <c r="I9" s="80" t="s">
        <v>40</v>
      </c>
      <c r="J9" s="44">
        <f t="shared" si="0"/>
        <v>0</v>
      </c>
    </row>
    <row r="10" spans="1:10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79" t="s">
        <v>40</v>
      </c>
      <c r="H10" s="80" t="s">
        <v>40</v>
      </c>
      <c r="I10" s="80" t="s">
        <v>40</v>
      </c>
      <c r="J10" s="44">
        <f t="shared" si="0"/>
        <v>0</v>
      </c>
    </row>
    <row r="11" spans="1:10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79" t="s">
        <v>40</v>
      </c>
      <c r="H11" s="80" t="s">
        <v>40</v>
      </c>
      <c r="I11" s="80" t="s">
        <v>40</v>
      </c>
      <c r="J11" s="44">
        <f t="shared" si="0"/>
        <v>0</v>
      </c>
    </row>
    <row r="12" spans="1:10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79" t="s">
        <v>40</v>
      </c>
      <c r="H12" s="80" t="s">
        <v>40</v>
      </c>
      <c r="I12" s="80" t="s">
        <v>40</v>
      </c>
      <c r="J12" s="44">
        <f t="shared" si="0"/>
        <v>0</v>
      </c>
    </row>
    <row r="13" spans="1:10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79" t="s">
        <v>40</v>
      </c>
      <c r="H13" s="80" t="s">
        <v>40</v>
      </c>
      <c r="I13" s="80" t="s">
        <v>40</v>
      </c>
      <c r="J13" s="44">
        <f t="shared" si="0"/>
        <v>0</v>
      </c>
    </row>
    <row r="14" spans="1:10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79" t="s">
        <v>40</v>
      </c>
      <c r="H14" s="80" t="s">
        <v>40</v>
      </c>
      <c r="I14" s="80" t="s">
        <v>40</v>
      </c>
      <c r="J14" s="44">
        <f t="shared" si="0"/>
        <v>0</v>
      </c>
    </row>
    <row r="15" spans="1:10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79" t="s">
        <v>40</v>
      </c>
      <c r="H15" s="80" t="s">
        <v>40</v>
      </c>
      <c r="I15" s="80" t="s">
        <v>40</v>
      </c>
      <c r="J15" s="44">
        <f t="shared" si="0"/>
        <v>0</v>
      </c>
    </row>
    <row r="16" spans="1:10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79" t="s">
        <v>40</v>
      </c>
      <c r="H16" s="80" t="s">
        <v>40</v>
      </c>
      <c r="I16" s="80" t="s">
        <v>40</v>
      </c>
      <c r="J16" s="44">
        <f t="shared" si="0"/>
        <v>0</v>
      </c>
    </row>
    <row r="17" spans="1:10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79" t="s">
        <v>40</v>
      </c>
      <c r="H17" s="80" t="s">
        <v>40</v>
      </c>
      <c r="I17" s="80" t="s">
        <v>40</v>
      </c>
      <c r="J17" s="44">
        <f t="shared" si="0"/>
        <v>0</v>
      </c>
    </row>
    <row r="18" spans="1:10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79" t="s">
        <v>40</v>
      </c>
      <c r="H18" s="80" t="s">
        <v>40</v>
      </c>
      <c r="I18" s="80" t="s">
        <v>40</v>
      </c>
      <c r="J18" s="44">
        <f t="shared" si="0"/>
        <v>0</v>
      </c>
    </row>
    <row r="19" spans="1:10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79" t="s">
        <v>40</v>
      </c>
      <c r="H19" s="80" t="s">
        <v>40</v>
      </c>
      <c r="I19" s="80" t="s">
        <v>40</v>
      </c>
      <c r="J19" s="44">
        <f t="shared" si="0"/>
        <v>0</v>
      </c>
    </row>
    <row r="20" spans="1:10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79" t="s">
        <v>40</v>
      </c>
      <c r="H20" s="80" t="s">
        <v>40</v>
      </c>
      <c r="I20" s="80" t="s">
        <v>40</v>
      </c>
      <c r="J20" s="44">
        <f t="shared" si="0"/>
        <v>0</v>
      </c>
    </row>
    <row r="21" spans="1:10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79" t="s">
        <v>40</v>
      </c>
      <c r="H21" s="80" t="s">
        <v>40</v>
      </c>
      <c r="I21" s="80" t="s">
        <v>40</v>
      </c>
      <c r="J21" s="44">
        <f t="shared" si="0"/>
        <v>0</v>
      </c>
    </row>
    <row r="22" spans="1:10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79" t="s">
        <v>40</v>
      </c>
      <c r="H22" s="80" t="s">
        <v>40</v>
      </c>
      <c r="I22" s="80" t="s">
        <v>40</v>
      </c>
      <c r="J22" s="44">
        <f t="shared" si="0"/>
        <v>0</v>
      </c>
    </row>
    <row r="23" spans="1:10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79" t="s">
        <v>40</v>
      </c>
      <c r="H23" s="80" t="s">
        <v>40</v>
      </c>
      <c r="I23" s="80" t="s">
        <v>40</v>
      </c>
      <c r="J23" s="44">
        <f t="shared" si="0"/>
        <v>0</v>
      </c>
    </row>
    <row r="24" spans="1:10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79" t="s">
        <v>40</v>
      </c>
      <c r="H24" s="80" t="s">
        <v>40</v>
      </c>
      <c r="I24" s="80" t="s">
        <v>40</v>
      </c>
      <c r="J24" s="44">
        <f t="shared" si="0"/>
        <v>0</v>
      </c>
    </row>
    <row r="25" spans="1:10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79" t="s">
        <v>40</v>
      </c>
      <c r="H25" s="80" t="s">
        <v>40</v>
      </c>
      <c r="I25" s="80" t="s">
        <v>40</v>
      </c>
      <c r="J25" s="44">
        <f t="shared" si="0"/>
        <v>0</v>
      </c>
    </row>
    <row r="26" spans="1:10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79" t="s">
        <v>40</v>
      </c>
      <c r="H26" s="80" t="s">
        <v>40</v>
      </c>
      <c r="I26" s="80" t="s">
        <v>40</v>
      </c>
      <c r="J26" s="44">
        <f t="shared" si="0"/>
        <v>0</v>
      </c>
    </row>
    <row r="27" spans="1:10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79" t="s">
        <v>40</v>
      </c>
      <c r="H27" s="80" t="s">
        <v>40</v>
      </c>
      <c r="I27" s="80" t="s">
        <v>40</v>
      </c>
      <c r="J27" s="44">
        <f t="shared" si="0"/>
        <v>0</v>
      </c>
    </row>
    <row r="28" spans="1:10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79" t="s">
        <v>40</v>
      </c>
      <c r="H28" s="80" t="s">
        <v>40</v>
      </c>
      <c r="I28" s="80" t="s">
        <v>40</v>
      </c>
      <c r="J28" s="44">
        <f t="shared" si="0"/>
        <v>0</v>
      </c>
    </row>
    <row r="29" spans="1:10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79" t="s">
        <v>40</v>
      </c>
      <c r="H29" s="80" t="s">
        <v>40</v>
      </c>
      <c r="I29" s="80" t="s">
        <v>40</v>
      </c>
      <c r="J29" s="44">
        <f t="shared" si="0"/>
        <v>0</v>
      </c>
    </row>
    <row r="30" spans="1:10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79" t="s">
        <v>40</v>
      </c>
      <c r="H30" s="80" t="s">
        <v>40</v>
      </c>
      <c r="I30" s="80" t="s">
        <v>40</v>
      </c>
      <c r="J30" s="44">
        <f t="shared" si="0"/>
        <v>0</v>
      </c>
    </row>
    <row r="31" spans="1:10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79" t="s">
        <v>40</v>
      </c>
      <c r="H31" s="80" t="s">
        <v>40</v>
      </c>
      <c r="I31" s="80" t="s">
        <v>40</v>
      </c>
      <c r="J31" s="44">
        <f t="shared" si="0"/>
        <v>0</v>
      </c>
    </row>
    <row r="32" spans="1:10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79" t="s">
        <v>40</v>
      </c>
      <c r="H32" s="80" t="s">
        <v>40</v>
      </c>
      <c r="I32" s="80" t="s">
        <v>40</v>
      </c>
      <c r="J32" s="44">
        <f t="shared" si="0"/>
        <v>0</v>
      </c>
    </row>
    <row r="33" spans="1:10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79" t="s">
        <v>40</v>
      </c>
      <c r="H33" s="80" t="s">
        <v>40</v>
      </c>
      <c r="I33" s="80" t="s">
        <v>40</v>
      </c>
      <c r="J33" s="44">
        <f t="shared" si="0"/>
        <v>0</v>
      </c>
    </row>
    <row r="34" spans="1:10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79" t="s">
        <v>40</v>
      </c>
      <c r="H34" s="80" t="s">
        <v>40</v>
      </c>
      <c r="I34" s="80" t="s">
        <v>40</v>
      </c>
      <c r="J34" s="44">
        <f t="shared" si="0"/>
        <v>0</v>
      </c>
    </row>
    <row r="35" spans="1:10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79" t="s">
        <v>40</v>
      </c>
      <c r="H35" s="80" t="s">
        <v>40</v>
      </c>
      <c r="I35" s="80" t="s">
        <v>40</v>
      </c>
      <c r="J35" s="44">
        <f t="shared" si="0"/>
        <v>0</v>
      </c>
    </row>
    <row r="36" spans="1:10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79" t="s">
        <v>40</v>
      </c>
      <c r="H36" s="80" t="s">
        <v>40</v>
      </c>
      <c r="I36" s="80" t="s">
        <v>40</v>
      </c>
      <c r="J36" s="44">
        <f t="shared" si="0"/>
        <v>0</v>
      </c>
    </row>
    <row r="37" spans="1:10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79" t="s">
        <v>40</v>
      </c>
      <c r="H37" s="80" t="s">
        <v>40</v>
      </c>
      <c r="I37" s="80" t="s">
        <v>40</v>
      </c>
      <c r="J37" s="44">
        <f t="shared" si="0"/>
        <v>0</v>
      </c>
    </row>
    <row r="38" spans="1:10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79" t="s">
        <v>40</v>
      </c>
      <c r="H38" s="80" t="s">
        <v>40</v>
      </c>
      <c r="I38" s="80" t="s">
        <v>40</v>
      </c>
      <c r="J38" s="44">
        <f t="shared" si="0"/>
        <v>0</v>
      </c>
    </row>
    <row r="39" spans="1:10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79" t="s">
        <v>40</v>
      </c>
      <c r="H39" s="80" t="s">
        <v>40</v>
      </c>
      <c r="I39" s="80" t="s">
        <v>40</v>
      </c>
      <c r="J39" s="44">
        <f t="shared" si="0"/>
        <v>0</v>
      </c>
    </row>
    <row r="40" spans="1:10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79" t="s">
        <v>40</v>
      </c>
      <c r="H40" s="80" t="s">
        <v>40</v>
      </c>
      <c r="I40" s="80" t="s">
        <v>40</v>
      </c>
      <c r="J40" s="44">
        <f t="shared" si="0"/>
        <v>0</v>
      </c>
    </row>
    <row r="41" spans="1:10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79" t="s">
        <v>40</v>
      </c>
      <c r="H41" s="80" t="s">
        <v>40</v>
      </c>
      <c r="I41" s="80" t="s">
        <v>40</v>
      </c>
      <c r="J41" s="44">
        <f t="shared" si="0"/>
        <v>0</v>
      </c>
    </row>
    <row r="42" spans="1:10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79" t="s">
        <v>40</v>
      </c>
      <c r="H42" s="80" t="s">
        <v>40</v>
      </c>
      <c r="I42" s="80" t="s">
        <v>40</v>
      </c>
      <c r="J42" s="44">
        <f t="shared" si="0"/>
        <v>0</v>
      </c>
    </row>
    <row r="43" spans="1:10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79" t="s">
        <v>40</v>
      </c>
      <c r="H43" s="80" t="s">
        <v>40</v>
      </c>
      <c r="I43" s="80" t="s">
        <v>40</v>
      </c>
      <c r="J43" s="44">
        <f t="shared" si="0"/>
        <v>0</v>
      </c>
    </row>
    <row r="44" spans="1:10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79" t="s">
        <v>40</v>
      </c>
      <c r="H44" s="80" t="s">
        <v>40</v>
      </c>
      <c r="I44" s="80" t="s">
        <v>40</v>
      </c>
      <c r="J44" s="44">
        <f t="shared" si="0"/>
        <v>0</v>
      </c>
    </row>
    <row r="45" spans="1:10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79" t="s">
        <v>40</v>
      </c>
      <c r="H45" s="80" t="s">
        <v>40</v>
      </c>
      <c r="I45" s="80" t="s">
        <v>40</v>
      </c>
      <c r="J45" s="44">
        <f t="shared" si="0"/>
        <v>0</v>
      </c>
    </row>
    <row r="46" spans="1:10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 t="s">
        <v>40</v>
      </c>
      <c r="H46" s="80" t="s">
        <v>40</v>
      </c>
      <c r="I46" s="80" t="s">
        <v>40</v>
      </c>
      <c r="J46" s="44">
        <f t="shared" si="0"/>
        <v>0</v>
      </c>
    </row>
    <row r="47" spans="1:10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79" t="s">
        <v>40</v>
      </c>
      <c r="H47" s="80" t="s">
        <v>40</v>
      </c>
      <c r="I47" s="80" t="s">
        <v>40</v>
      </c>
      <c r="J47" s="44">
        <f t="shared" si="0"/>
        <v>0</v>
      </c>
    </row>
    <row r="48" spans="1:10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79" t="s">
        <v>40</v>
      </c>
      <c r="H48" s="80" t="s">
        <v>40</v>
      </c>
      <c r="I48" s="80" t="s">
        <v>40</v>
      </c>
      <c r="J48" s="44">
        <f t="shared" si="0"/>
        <v>0</v>
      </c>
    </row>
    <row r="49" spans="1:10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79" t="s">
        <v>40</v>
      </c>
      <c r="H49" s="80" t="s">
        <v>40</v>
      </c>
      <c r="I49" s="80" t="s">
        <v>40</v>
      </c>
      <c r="J49" s="44">
        <f t="shared" si="0"/>
        <v>0</v>
      </c>
    </row>
    <row r="50" spans="1:10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79" t="s">
        <v>40</v>
      </c>
      <c r="H50" s="80" t="s">
        <v>40</v>
      </c>
      <c r="I50" s="80" t="s">
        <v>40</v>
      </c>
      <c r="J50" s="44">
        <f t="shared" si="0"/>
        <v>0</v>
      </c>
    </row>
    <row r="51" spans="1:10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79" t="s">
        <v>40</v>
      </c>
      <c r="H51" s="80" t="s">
        <v>40</v>
      </c>
      <c r="I51" s="80" t="s">
        <v>40</v>
      </c>
      <c r="J51" s="44">
        <f t="shared" si="0"/>
        <v>0</v>
      </c>
    </row>
    <row r="52" spans="1:10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79" t="s">
        <v>40</v>
      </c>
      <c r="H52" s="80" t="s">
        <v>40</v>
      </c>
      <c r="I52" s="80" t="s">
        <v>40</v>
      </c>
      <c r="J52" s="44">
        <f t="shared" si="0"/>
        <v>0</v>
      </c>
    </row>
    <row r="53" spans="1:10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79" t="s">
        <v>40</v>
      </c>
      <c r="H53" s="80" t="s">
        <v>40</v>
      </c>
      <c r="I53" s="80" t="s">
        <v>40</v>
      </c>
      <c r="J53" s="44">
        <f t="shared" si="0"/>
        <v>0</v>
      </c>
    </row>
    <row r="54" spans="1:10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79" t="s">
        <v>40</v>
      </c>
      <c r="H54" s="80" t="s">
        <v>40</v>
      </c>
      <c r="I54" s="80" t="s">
        <v>40</v>
      </c>
      <c r="J54" s="44">
        <f t="shared" si="0"/>
        <v>0</v>
      </c>
    </row>
    <row r="55" spans="1:10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79" t="s">
        <v>40</v>
      </c>
      <c r="H55" s="80" t="s">
        <v>40</v>
      </c>
      <c r="I55" s="80" t="s">
        <v>40</v>
      </c>
      <c r="J55" s="44">
        <f t="shared" si="0"/>
        <v>0</v>
      </c>
    </row>
    <row r="56" spans="1:10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79" t="s">
        <v>40</v>
      </c>
      <c r="H56" s="80" t="s">
        <v>40</v>
      </c>
      <c r="I56" s="80" t="s">
        <v>40</v>
      </c>
      <c r="J56" s="44">
        <f t="shared" si="0"/>
        <v>0</v>
      </c>
    </row>
    <row r="57" spans="1:10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79" t="s">
        <v>40</v>
      </c>
      <c r="H57" s="80" t="s">
        <v>40</v>
      </c>
      <c r="I57" s="80" t="s">
        <v>40</v>
      </c>
      <c r="J57" s="44">
        <f t="shared" si="0"/>
        <v>0</v>
      </c>
    </row>
    <row r="58" spans="1:10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79" t="s">
        <v>40</v>
      </c>
      <c r="H58" s="80" t="s">
        <v>40</v>
      </c>
      <c r="I58" s="80" t="s">
        <v>40</v>
      </c>
      <c r="J58" s="44">
        <f t="shared" si="0"/>
        <v>0</v>
      </c>
    </row>
    <row r="59" spans="1:10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79" t="s">
        <v>40</v>
      </c>
      <c r="H59" s="80" t="s">
        <v>40</v>
      </c>
      <c r="I59" s="80" t="s">
        <v>40</v>
      </c>
      <c r="J59" s="44">
        <f t="shared" si="0"/>
        <v>0</v>
      </c>
    </row>
    <row r="60" spans="1:10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79" t="s">
        <v>40</v>
      </c>
      <c r="H60" s="80" t="s">
        <v>40</v>
      </c>
      <c r="I60" s="80" t="s">
        <v>40</v>
      </c>
      <c r="J60" s="44">
        <f t="shared" si="0"/>
        <v>0</v>
      </c>
    </row>
    <row r="61" spans="1:10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79" t="s">
        <v>40</v>
      </c>
      <c r="H61" s="80" t="s">
        <v>40</v>
      </c>
      <c r="I61" s="80" t="s">
        <v>40</v>
      </c>
      <c r="J61" s="44">
        <f t="shared" si="0"/>
        <v>0</v>
      </c>
    </row>
    <row r="62" spans="1:10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79" t="s">
        <v>40</v>
      </c>
      <c r="H62" s="80" t="s">
        <v>40</v>
      </c>
      <c r="I62" s="80" t="s">
        <v>40</v>
      </c>
      <c r="J62" s="44">
        <f t="shared" si="0"/>
        <v>0</v>
      </c>
    </row>
    <row r="63" spans="1:10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79" t="s">
        <v>40</v>
      </c>
      <c r="H63" s="80" t="s">
        <v>40</v>
      </c>
      <c r="I63" s="80" t="s">
        <v>40</v>
      </c>
      <c r="J63" s="44">
        <f t="shared" si="0"/>
        <v>0</v>
      </c>
    </row>
    <row r="64" spans="1:10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79" t="s">
        <v>40</v>
      </c>
      <c r="H64" s="80" t="s">
        <v>40</v>
      </c>
      <c r="I64" s="80" t="s">
        <v>40</v>
      </c>
      <c r="J64" s="44">
        <f t="shared" si="0"/>
        <v>0</v>
      </c>
    </row>
    <row r="65" spans="1:10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79" t="s">
        <v>40</v>
      </c>
      <c r="H65" s="80" t="s">
        <v>40</v>
      </c>
      <c r="I65" s="80" t="s">
        <v>40</v>
      </c>
      <c r="J65" s="44">
        <f t="shared" si="0"/>
        <v>0</v>
      </c>
    </row>
    <row r="66" spans="1:10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79" t="s">
        <v>40</v>
      </c>
      <c r="H66" s="80" t="s">
        <v>40</v>
      </c>
      <c r="I66" s="80" t="s">
        <v>40</v>
      </c>
      <c r="J66" s="44">
        <f t="shared" si="0"/>
        <v>0</v>
      </c>
    </row>
    <row r="67" spans="1:10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79" t="s">
        <v>40</v>
      </c>
      <c r="H67" s="80" t="s">
        <v>40</v>
      </c>
      <c r="I67" s="80" t="s">
        <v>40</v>
      </c>
      <c r="J67" s="44">
        <f t="shared" si="0"/>
        <v>0</v>
      </c>
    </row>
    <row r="68" spans="1:10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79" t="s">
        <v>40</v>
      </c>
      <c r="H68" s="80" t="s">
        <v>40</v>
      </c>
      <c r="I68" s="80" t="s">
        <v>40</v>
      </c>
      <c r="J68" s="44">
        <f t="shared" si="0"/>
        <v>0</v>
      </c>
    </row>
    <row r="69" spans="1:10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79" t="s">
        <v>40</v>
      </c>
      <c r="H69" s="80" t="s">
        <v>40</v>
      </c>
      <c r="I69" s="80" t="s">
        <v>40</v>
      </c>
      <c r="J69" s="44">
        <f t="shared" si="0"/>
        <v>0</v>
      </c>
    </row>
    <row r="70" spans="1:10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79" t="s">
        <v>40</v>
      </c>
      <c r="H70" s="80" t="s">
        <v>40</v>
      </c>
      <c r="I70" s="80" t="s">
        <v>40</v>
      </c>
      <c r="J70" s="44">
        <f t="shared" si="0"/>
        <v>0</v>
      </c>
    </row>
    <row r="71" spans="1:10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79" t="s">
        <v>40</v>
      </c>
      <c r="H71" s="80" t="s">
        <v>40</v>
      </c>
      <c r="I71" s="80" t="s">
        <v>40</v>
      </c>
      <c r="J71" s="44">
        <f t="shared" si="0"/>
        <v>0</v>
      </c>
    </row>
    <row r="72" spans="1:10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79" t="s">
        <v>40</v>
      </c>
      <c r="H72" s="80" t="s">
        <v>40</v>
      </c>
      <c r="I72" s="80" t="s">
        <v>40</v>
      </c>
      <c r="J72" s="44">
        <f t="shared" ref="J72:J135" si="1">SUM(G72:I72)</f>
        <v>0</v>
      </c>
    </row>
    <row r="73" spans="1:10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79" t="s">
        <v>40</v>
      </c>
      <c r="H73" s="80" t="s">
        <v>40</v>
      </c>
      <c r="I73" s="80" t="s">
        <v>40</v>
      </c>
      <c r="J73" s="44">
        <f t="shared" si="1"/>
        <v>0</v>
      </c>
    </row>
    <row r="74" spans="1:10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79" t="s">
        <v>40</v>
      </c>
      <c r="H74" s="80" t="s">
        <v>40</v>
      </c>
      <c r="I74" s="80" t="s">
        <v>40</v>
      </c>
      <c r="J74" s="44">
        <f t="shared" si="1"/>
        <v>0</v>
      </c>
    </row>
    <row r="75" spans="1:10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79" t="s">
        <v>40</v>
      </c>
      <c r="H75" s="80" t="s">
        <v>40</v>
      </c>
      <c r="I75" s="80" t="s">
        <v>40</v>
      </c>
      <c r="J75" s="44">
        <f t="shared" si="1"/>
        <v>0</v>
      </c>
    </row>
    <row r="76" spans="1:10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79" t="s">
        <v>40</v>
      </c>
      <c r="H76" s="80" t="s">
        <v>40</v>
      </c>
      <c r="I76" s="80" t="s">
        <v>40</v>
      </c>
      <c r="J76" s="44">
        <f t="shared" si="1"/>
        <v>0</v>
      </c>
    </row>
    <row r="77" spans="1:10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79" t="s">
        <v>40</v>
      </c>
      <c r="H77" s="80" t="s">
        <v>40</v>
      </c>
      <c r="I77" s="80" t="s">
        <v>40</v>
      </c>
      <c r="J77" s="44">
        <f t="shared" si="1"/>
        <v>0</v>
      </c>
    </row>
    <row r="78" spans="1:10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79" t="s">
        <v>40</v>
      </c>
      <c r="H78" s="80" t="s">
        <v>40</v>
      </c>
      <c r="I78" s="80" t="s">
        <v>40</v>
      </c>
      <c r="J78" s="44">
        <f t="shared" si="1"/>
        <v>0</v>
      </c>
    </row>
    <row r="79" spans="1:10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79" t="s">
        <v>40</v>
      </c>
      <c r="H79" s="80" t="s">
        <v>40</v>
      </c>
      <c r="I79" s="80" t="s">
        <v>40</v>
      </c>
      <c r="J79" s="44">
        <f t="shared" si="1"/>
        <v>0</v>
      </c>
    </row>
    <row r="80" spans="1:10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79" t="s">
        <v>40</v>
      </c>
      <c r="H80" s="80" t="s">
        <v>40</v>
      </c>
      <c r="I80" s="80" t="s">
        <v>40</v>
      </c>
      <c r="J80" s="44">
        <f t="shared" si="1"/>
        <v>0</v>
      </c>
    </row>
    <row r="81" spans="1:10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79" t="s">
        <v>40</v>
      </c>
      <c r="H81" s="80" t="s">
        <v>40</v>
      </c>
      <c r="I81" s="80" t="s">
        <v>40</v>
      </c>
      <c r="J81" s="44">
        <f t="shared" si="1"/>
        <v>0</v>
      </c>
    </row>
    <row r="82" spans="1:10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79" t="s">
        <v>40</v>
      </c>
      <c r="H82" s="80" t="s">
        <v>40</v>
      </c>
      <c r="I82" s="80" t="s">
        <v>40</v>
      </c>
      <c r="J82" s="44">
        <f t="shared" si="1"/>
        <v>0</v>
      </c>
    </row>
    <row r="83" spans="1:10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79" t="s">
        <v>40</v>
      </c>
      <c r="H83" s="80" t="s">
        <v>40</v>
      </c>
      <c r="I83" s="80" t="s">
        <v>40</v>
      </c>
      <c r="J83" s="44">
        <f t="shared" si="1"/>
        <v>0</v>
      </c>
    </row>
    <row r="84" spans="1:10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79" t="s">
        <v>40</v>
      </c>
      <c r="H84" s="80" t="s">
        <v>40</v>
      </c>
      <c r="I84" s="80" t="s">
        <v>40</v>
      </c>
      <c r="J84" s="44">
        <f t="shared" si="1"/>
        <v>0</v>
      </c>
    </row>
    <row r="85" spans="1:10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79" t="s">
        <v>40</v>
      </c>
      <c r="H85" s="80" t="s">
        <v>40</v>
      </c>
      <c r="I85" s="80" t="s">
        <v>40</v>
      </c>
      <c r="J85" s="44">
        <f t="shared" si="1"/>
        <v>0</v>
      </c>
    </row>
    <row r="86" spans="1:10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79" t="s">
        <v>40</v>
      </c>
      <c r="H86" s="80" t="s">
        <v>40</v>
      </c>
      <c r="I86" s="80" t="s">
        <v>40</v>
      </c>
      <c r="J86" s="44">
        <f t="shared" si="1"/>
        <v>0</v>
      </c>
    </row>
    <row r="87" spans="1:10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79" t="s">
        <v>40</v>
      </c>
      <c r="H87" s="80" t="s">
        <v>40</v>
      </c>
      <c r="I87" s="80" t="s">
        <v>40</v>
      </c>
      <c r="J87" s="44">
        <f t="shared" si="1"/>
        <v>0</v>
      </c>
    </row>
    <row r="88" spans="1:10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79" t="s">
        <v>40</v>
      </c>
      <c r="H88" s="80" t="s">
        <v>40</v>
      </c>
      <c r="I88" s="80" t="s">
        <v>40</v>
      </c>
      <c r="J88" s="44">
        <f t="shared" si="1"/>
        <v>0</v>
      </c>
    </row>
    <row r="89" spans="1:10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79" t="s">
        <v>40</v>
      </c>
      <c r="H89" s="80" t="s">
        <v>40</v>
      </c>
      <c r="I89" s="80" t="s">
        <v>40</v>
      </c>
      <c r="J89" s="44">
        <f t="shared" si="1"/>
        <v>0</v>
      </c>
    </row>
    <row r="90" spans="1:10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79" t="s">
        <v>40</v>
      </c>
      <c r="H90" s="80" t="s">
        <v>40</v>
      </c>
      <c r="I90" s="80" t="s">
        <v>40</v>
      </c>
      <c r="J90" s="44">
        <f t="shared" si="1"/>
        <v>0</v>
      </c>
    </row>
    <row r="91" spans="1:10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79" t="s">
        <v>40</v>
      </c>
      <c r="H91" s="80" t="s">
        <v>40</v>
      </c>
      <c r="I91" s="80" t="s">
        <v>40</v>
      </c>
      <c r="J91" s="44">
        <f t="shared" si="1"/>
        <v>0</v>
      </c>
    </row>
    <row r="92" spans="1:10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79" t="s">
        <v>40</v>
      </c>
      <c r="H92" s="80" t="s">
        <v>40</v>
      </c>
      <c r="I92" s="80" t="s">
        <v>40</v>
      </c>
      <c r="J92" s="44">
        <f t="shared" si="1"/>
        <v>0</v>
      </c>
    </row>
    <row r="93" spans="1:10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79" t="s">
        <v>40</v>
      </c>
      <c r="H93" s="80" t="s">
        <v>40</v>
      </c>
      <c r="I93" s="80" t="s">
        <v>40</v>
      </c>
      <c r="J93" s="44">
        <f t="shared" si="1"/>
        <v>0</v>
      </c>
    </row>
    <row r="94" spans="1:10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79" t="s">
        <v>40</v>
      </c>
      <c r="H94" s="80" t="s">
        <v>40</v>
      </c>
      <c r="I94" s="80" t="s">
        <v>40</v>
      </c>
      <c r="J94" s="44">
        <f t="shared" si="1"/>
        <v>0</v>
      </c>
    </row>
    <row r="95" spans="1:10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79" t="s">
        <v>40</v>
      </c>
      <c r="H95" s="80" t="s">
        <v>40</v>
      </c>
      <c r="I95" s="80" t="s">
        <v>40</v>
      </c>
      <c r="J95" s="44">
        <f t="shared" si="1"/>
        <v>0</v>
      </c>
    </row>
    <row r="96" spans="1:10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79" t="s">
        <v>40</v>
      </c>
      <c r="H96" s="80" t="s">
        <v>40</v>
      </c>
      <c r="I96" s="80" t="s">
        <v>40</v>
      </c>
      <c r="J96" s="44">
        <f t="shared" si="1"/>
        <v>0</v>
      </c>
    </row>
    <row r="97" spans="1:10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79" t="s">
        <v>40</v>
      </c>
      <c r="H97" s="80" t="s">
        <v>40</v>
      </c>
      <c r="I97" s="80" t="s">
        <v>40</v>
      </c>
      <c r="J97" s="44">
        <f t="shared" si="1"/>
        <v>0</v>
      </c>
    </row>
    <row r="98" spans="1:10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79" t="s">
        <v>40</v>
      </c>
      <c r="H98" s="80" t="s">
        <v>40</v>
      </c>
      <c r="I98" s="80" t="s">
        <v>40</v>
      </c>
      <c r="J98" s="44">
        <f t="shared" si="1"/>
        <v>0</v>
      </c>
    </row>
    <row r="99" spans="1:10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79" t="s">
        <v>40</v>
      </c>
      <c r="H99" s="80" t="s">
        <v>40</v>
      </c>
      <c r="I99" s="80" t="s">
        <v>40</v>
      </c>
      <c r="J99" s="44">
        <f t="shared" si="1"/>
        <v>0</v>
      </c>
    </row>
    <row r="100" spans="1:10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79" t="s">
        <v>40</v>
      </c>
      <c r="H100" s="80" t="s">
        <v>40</v>
      </c>
      <c r="I100" s="80" t="s">
        <v>40</v>
      </c>
      <c r="J100" s="44">
        <f t="shared" si="1"/>
        <v>0</v>
      </c>
    </row>
    <row r="101" spans="1:10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79" t="s">
        <v>40</v>
      </c>
      <c r="H101" s="80" t="s">
        <v>40</v>
      </c>
      <c r="I101" s="80" t="s">
        <v>40</v>
      </c>
      <c r="J101" s="44">
        <f t="shared" si="1"/>
        <v>0</v>
      </c>
    </row>
    <row r="102" spans="1:10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79" t="s">
        <v>40</v>
      </c>
      <c r="H102" s="80" t="s">
        <v>40</v>
      </c>
      <c r="I102" s="80" t="s">
        <v>40</v>
      </c>
      <c r="J102" s="44">
        <f t="shared" si="1"/>
        <v>0</v>
      </c>
    </row>
    <row r="103" spans="1:10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79" t="s">
        <v>40</v>
      </c>
      <c r="H103" s="80" t="s">
        <v>40</v>
      </c>
      <c r="I103" s="80" t="s">
        <v>40</v>
      </c>
      <c r="J103" s="44">
        <f t="shared" si="1"/>
        <v>0</v>
      </c>
    </row>
    <row r="104" spans="1:10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79" t="s">
        <v>40</v>
      </c>
      <c r="H104" s="80" t="s">
        <v>40</v>
      </c>
      <c r="I104" s="80" t="s">
        <v>40</v>
      </c>
      <c r="J104" s="44">
        <f t="shared" si="1"/>
        <v>0</v>
      </c>
    </row>
    <row r="105" spans="1:10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79" t="s">
        <v>40</v>
      </c>
      <c r="H105" s="80" t="s">
        <v>40</v>
      </c>
      <c r="I105" s="80" t="s">
        <v>40</v>
      </c>
      <c r="J105" s="44">
        <f t="shared" si="1"/>
        <v>0</v>
      </c>
    </row>
    <row r="106" spans="1:10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79" t="s">
        <v>40</v>
      </c>
      <c r="H106" s="80" t="s">
        <v>40</v>
      </c>
      <c r="I106" s="80" t="s">
        <v>40</v>
      </c>
      <c r="J106" s="44">
        <f t="shared" si="1"/>
        <v>0</v>
      </c>
    </row>
    <row r="107" spans="1:10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79" t="s">
        <v>40</v>
      </c>
      <c r="H107" s="80" t="s">
        <v>40</v>
      </c>
      <c r="I107" s="80" t="s">
        <v>40</v>
      </c>
      <c r="J107" s="44">
        <f t="shared" si="1"/>
        <v>0</v>
      </c>
    </row>
    <row r="108" spans="1:10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79" t="s">
        <v>40</v>
      </c>
      <c r="H108" s="80" t="s">
        <v>40</v>
      </c>
      <c r="I108" s="80" t="s">
        <v>40</v>
      </c>
      <c r="J108" s="44">
        <f t="shared" si="1"/>
        <v>0</v>
      </c>
    </row>
    <row r="109" spans="1:10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79" t="s">
        <v>40</v>
      </c>
      <c r="H109" s="80" t="s">
        <v>40</v>
      </c>
      <c r="I109" s="80" t="s">
        <v>40</v>
      </c>
      <c r="J109" s="44">
        <f t="shared" si="1"/>
        <v>0</v>
      </c>
    </row>
    <row r="110" spans="1:10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79" t="s">
        <v>40</v>
      </c>
      <c r="H110" s="80" t="s">
        <v>40</v>
      </c>
      <c r="I110" s="80" t="s">
        <v>40</v>
      </c>
      <c r="J110" s="44">
        <f t="shared" si="1"/>
        <v>0</v>
      </c>
    </row>
    <row r="111" spans="1:10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79" t="s">
        <v>40</v>
      </c>
      <c r="H111" s="80" t="s">
        <v>40</v>
      </c>
      <c r="I111" s="80" t="s">
        <v>40</v>
      </c>
      <c r="J111" s="44">
        <f t="shared" si="1"/>
        <v>0</v>
      </c>
    </row>
    <row r="112" spans="1:10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79" t="s">
        <v>40</v>
      </c>
      <c r="H112" s="80" t="s">
        <v>40</v>
      </c>
      <c r="I112" s="80" t="s">
        <v>40</v>
      </c>
      <c r="J112" s="44">
        <f t="shared" si="1"/>
        <v>0</v>
      </c>
    </row>
    <row r="113" spans="1:10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79" t="s">
        <v>40</v>
      </c>
      <c r="H113" s="80" t="s">
        <v>40</v>
      </c>
      <c r="I113" s="80" t="s">
        <v>40</v>
      </c>
      <c r="J113" s="44">
        <f t="shared" si="1"/>
        <v>0</v>
      </c>
    </row>
    <row r="114" spans="1:10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79" t="s">
        <v>40</v>
      </c>
      <c r="H114" s="80" t="s">
        <v>40</v>
      </c>
      <c r="I114" s="80" t="s">
        <v>40</v>
      </c>
      <c r="J114" s="44">
        <f t="shared" si="1"/>
        <v>0</v>
      </c>
    </row>
    <row r="115" spans="1:10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79" t="s">
        <v>40</v>
      </c>
      <c r="H115" s="80" t="s">
        <v>40</v>
      </c>
      <c r="I115" s="80" t="s">
        <v>40</v>
      </c>
      <c r="J115" s="44">
        <f t="shared" si="1"/>
        <v>0</v>
      </c>
    </row>
    <row r="116" spans="1:10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79" t="s">
        <v>40</v>
      </c>
      <c r="H116" s="80" t="s">
        <v>40</v>
      </c>
      <c r="I116" s="80" t="s">
        <v>40</v>
      </c>
      <c r="J116" s="44">
        <f t="shared" si="1"/>
        <v>0</v>
      </c>
    </row>
    <row r="117" spans="1:10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79" t="s">
        <v>40</v>
      </c>
      <c r="H117" s="80" t="s">
        <v>40</v>
      </c>
      <c r="I117" s="80" t="s">
        <v>40</v>
      </c>
      <c r="J117" s="44">
        <f t="shared" si="1"/>
        <v>0</v>
      </c>
    </row>
    <row r="118" spans="1:10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79" t="s">
        <v>40</v>
      </c>
      <c r="H118" s="80" t="s">
        <v>40</v>
      </c>
      <c r="I118" s="80" t="s">
        <v>40</v>
      </c>
      <c r="J118" s="44">
        <f t="shared" si="1"/>
        <v>0</v>
      </c>
    </row>
    <row r="119" spans="1:10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79" t="s">
        <v>40</v>
      </c>
      <c r="H119" s="80" t="s">
        <v>40</v>
      </c>
      <c r="I119" s="80" t="s">
        <v>40</v>
      </c>
      <c r="J119" s="44">
        <f t="shared" si="1"/>
        <v>0</v>
      </c>
    </row>
    <row r="120" spans="1:10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79" t="s">
        <v>40</v>
      </c>
      <c r="H120" s="80" t="s">
        <v>40</v>
      </c>
      <c r="I120" s="80" t="s">
        <v>40</v>
      </c>
      <c r="J120" s="44">
        <f t="shared" si="1"/>
        <v>0</v>
      </c>
    </row>
    <row r="121" spans="1:10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79" t="s">
        <v>40</v>
      </c>
      <c r="H121" s="80" t="s">
        <v>40</v>
      </c>
      <c r="I121" s="80" t="s">
        <v>40</v>
      </c>
      <c r="J121" s="44">
        <f t="shared" si="1"/>
        <v>0</v>
      </c>
    </row>
    <row r="122" spans="1:10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79" t="s">
        <v>40</v>
      </c>
      <c r="H122" s="80" t="s">
        <v>40</v>
      </c>
      <c r="I122" s="80" t="s">
        <v>40</v>
      </c>
      <c r="J122" s="44">
        <f t="shared" si="1"/>
        <v>0</v>
      </c>
    </row>
    <row r="123" spans="1:10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79" t="s">
        <v>40</v>
      </c>
      <c r="H123" s="80" t="s">
        <v>40</v>
      </c>
      <c r="I123" s="80" t="s">
        <v>40</v>
      </c>
      <c r="J123" s="44">
        <f t="shared" si="1"/>
        <v>0</v>
      </c>
    </row>
    <row r="124" spans="1:10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79" t="s">
        <v>40</v>
      </c>
      <c r="H124" s="80" t="s">
        <v>40</v>
      </c>
      <c r="I124" s="80" t="s">
        <v>40</v>
      </c>
      <c r="J124" s="44">
        <f t="shared" si="1"/>
        <v>0</v>
      </c>
    </row>
    <row r="125" spans="1:10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79" t="s">
        <v>40</v>
      </c>
      <c r="H125" s="80" t="s">
        <v>40</v>
      </c>
      <c r="I125" s="80" t="s">
        <v>40</v>
      </c>
      <c r="J125" s="44">
        <f t="shared" si="1"/>
        <v>0</v>
      </c>
    </row>
    <row r="126" spans="1:10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79" t="s">
        <v>40</v>
      </c>
      <c r="H126" s="80" t="s">
        <v>40</v>
      </c>
      <c r="I126" s="80" t="s">
        <v>40</v>
      </c>
      <c r="J126" s="44">
        <f t="shared" si="1"/>
        <v>0</v>
      </c>
    </row>
    <row r="127" spans="1:10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79" t="s">
        <v>40</v>
      </c>
      <c r="H127" s="80" t="s">
        <v>40</v>
      </c>
      <c r="I127" s="80" t="s">
        <v>40</v>
      </c>
      <c r="J127" s="44">
        <f t="shared" si="1"/>
        <v>0</v>
      </c>
    </row>
    <row r="128" spans="1:10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79" t="s">
        <v>40</v>
      </c>
      <c r="H128" s="80" t="s">
        <v>40</v>
      </c>
      <c r="I128" s="80" t="s">
        <v>40</v>
      </c>
      <c r="J128" s="44">
        <f t="shared" si="1"/>
        <v>0</v>
      </c>
    </row>
    <row r="129" spans="1:10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79" t="s">
        <v>40</v>
      </c>
      <c r="H129" s="80" t="s">
        <v>40</v>
      </c>
      <c r="I129" s="80" t="s">
        <v>40</v>
      </c>
      <c r="J129" s="44">
        <f t="shared" si="1"/>
        <v>0</v>
      </c>
    </row>
    <row r="130" spans="1:10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79" t="s">
        <v>40</v>
      </c>
      <c r="H130" s="80" t="s">
        <v>40</v>
      </c>
      <c r="I130" s="80" t="s">
        <v>40</v>
      </c>
      <c r="J130" s="44">
        <f t="shared" si="1"/>
        <v>0</v>
      </c>
    </row>
    <row r="131" spans="1:10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79" t="s">
        <v>40</v>
      </c>
      <c r="H131" s="80" t="s">
        <v>40</v>
      </c>
      <c r="I131" s="80" t="s">
        <v>40</v>
      </c>
      <c r="J131" s="44">
        <f t="shared" si="1"/>
        <v>0</v>
      </c>
    </row>
    <row r="132" spans="1:10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79" t="s">
        <v>40</v>
      </c>
      <c r="H132" s="80" t="s">
        <v>40</v>
      </c>
      <c r="I132" s="80" t="s">
        <v>40</v>
      </c>
      <c r="J132" s="44">
        <f t="shared" si="1"/>
        <v>0</v>
      </c>
    </row>
    <row r="133" spans="1:10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79" t="s">
        <v>40</v>
      </c>
      <c r="H133" s="80" t="s">
        <v>40</v>
      </c>
      <c r="I133" s="80" t="s">
        <v>40</v>
      </c>
      <c r="J133" s="44">
        <f t="shared" si="1"/>
        <v>0</v>
      </c>
    </row>
    <row r="134" spans="1:10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79" t="s">
        <v>40</v>
      </c>
      <c r="H134" s="80" t="s">
        <v>40</v>
      </c>
      <c r="I134" s="80" t="s">
        <v>40</v>
      </c>
      <c r="J134" s="44">
        <f t="shared" si="1"/>
        <v>0</v>
      </c>
    </row>
    <row r="135" spans="1:10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79" t="s">
        <v>40</v>
      </c>
      <c r="H135" s="80" t="s">
        <v>40</v>
      </c>
      <c r="I135" s="80" t="s">
        <v>40</v>
      </c>
      <c r="J135" s="44">
        <f t="shared" si="1"/>
        <v>0</v>
      </c>
    </row>
    <row r="136" spans="1:10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79" t="s">
        <v>40</v>
      </c>
      <c r="H136" s="80" t="s">
        <v>40</v>
      </c>
      <c r="I136" s="80" t="s">
        <v>40</v>
      </c>
      <c r="J136" s="44">
        <f t="shared" ref="J136:J199" si="2">SUM(G136:I136)</f>
        <v>0</v>
      </c>
    </row>
    <row r="137" spans="1:10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79" t="s">
        <v>40</v>
      </c>
      <c r="H137" s="80" t="s">
        <v>40</v>
      </c>
      <c r="I137" s="80" t="s">
        <v>40</v>
      </c>
      <c r="J137" s="44">
        <f t="shared" si="2"/>
        <v>0</v>
      </c>
    </row>
    <row r="138" spans="1:10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79" t="s">
        <v>40</v>
      </c>
      <c r="H138" s="80" t="s">
        <v>40</v>
      </c>
      <c r="I138" s="80" t="s">
        <v>40</v>
      </c>
      <c r="J138" s="44">
        <f t="shared" si="2"/>
        <v>0</v>
      </c>
    </row>
    <row r="139" spans="1:10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79" t="s">
        <v>40</v>
      </c>
      <c r="H139" s="80" t="s">
        <v>40</v>
      </c>
      <c r="I139" s="80" t="s">
        <v>40</v>
      </c>
      <c r="J139" s="44">
        <f t="shared" si="2"/>
        <v>0</v>
      </c>
    </row>
    <row r="140" spans="1:10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79" t="s">
        <v>40</v>
      </c>
      <c r="H140" s="80" t="s">
        <v>40</v>
      </c>
      <c r="I140" s="80" t="s">
        <v>40</v>
      </c>
      <c r="J140" s="44">
        <f t="shared" si="2"/>
        <v>0</v>
      </c>
    </row>
    <row r="141" spans="1:10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79" t="s">
        <v>40</v>
      </c>
      <c r="H141" s="80" t="s">
        <v>40</v>
      </c>
      <c r="I141" s="80" t="s">
        <v>40</v>
      </c>
      <c r="J141" s="44">
        <f t="shared" si="2"/>
        <v>0</v>
      </c>
    </row>
    <row r="142" spans="1:10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79" t="s">
        <v>40</v>
      </c>
      <c r="H142" s="80" t="s">
        <v>40</v>
      </c>
      <c r="I142" s="80" t="s">
        <v>40</v>
      </c>
      <c r="J142" s="44">
        <f t="shared" si="2"/>
        <v>0</v>
      </c>
    </row>
    <row r="143" spans="1:10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79" t="s">
        <v>40</v>
      </c>
      <c r="H143" s="80" t="s">
        <v>40</v>
      </c>
      <c r="I143" s="80" t="s">
        <v>40</v>
      </c>
      <c r="J143" s="44">
        <f t="shared" si="2"/>
        <v>0</v>
      </c>
    </row>
    <row r="144" spans="1:10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79" t="s">
        <v>40</v>
      </c>
      <c r="H144" s="80" t="s">
        <v>40</v>
      </c>
      <c r="I144" s="80" t="s">
        <v>40</v>
      </c>
      <c r="J144" s="44">
        <f t="shared" si="2"/>
        <v>0</v>
      </c>
    </row>
    <row r="145" spans="1:10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79" t="s">
        <v>40</v>
      </c>
      <c r="H145" s="80" t="s">
        <v>40</v>
      </c>
      <c r="I145" s="80" t="s">
        <v>40</v>
      </c>
      <c r="J145" s="44">
        <f t="shared" si="2"/>
        <v>0</v>
      </c>
    </row>
    <row r="146" spans="1:10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79" t="s">
        <v>40</v>
      </c>
      <c r="H146" s="80" t="s">
        <v>40</v>
      </c>
      <c r="I146" s="80" t="s">
        <v>40</v>
      </c>
      <c r="J146" s="44">
        <f t="shared" si="2"/>
        <v>0</v>
      </c>
    </row>
    <row r="147" spans="1:10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79" t="s">
        <v>40</v>
      </c>
      <c r="H147" s="80" t="s">
        <v>40</v>
      </c>
      <c r="I147" s="80" t="s">
        <v>40</v>
      </c>
      <c r="J147" s="44">
        <f t="shared" si="2"/>
        <v>0</v>
      </c>
    </row>
    <row r="148" spans="1:10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79" t="s">
        <v>40</v>
      </c>
      <c r="H148" s="80" t="s">
        <v>40</v>
      </c>
      <c r="I148" s="80" t="s">
        <v>40</v>
      </c>
      <c r="J148" s="44">
        <f t="shared" si="2"/>
        <v>0</v>
      </c>
    </row>
    <row r="149" spans="1:10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79" t="s">
        <v>40</v>
      </c>
      <c r="H149" s="80" t="s">
        <v>40</v>
      </c>
      <c r="I149" s="80" t="s">
        <v>40</v>
      </c>
      <c r="J149" s="44">
        <f t="shared" si="2"/>
        <v>0</v>
      </c>
    </row>
    <row r="150" spans="1:10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79" t="s">
        <v>40</v>
      </c>
      <c r="H150" s="80" t="s">
        <v>40</v>
      </c>
      <c r="I150" s="80" t="s">
        <v>40</v>
      </c>
      <c r="J150" s="44">
        <f t="shared" si="2"/>
        <v>0</v>
      </c>
    </row>
    <row r="151" spans="1:10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79" t="s">
        <v>40</v>
      </c>
      <c r="H151" s="80" t="s">
        <v>40</v>
      </c>
      <c r="I151" s="80" t="s">
        <v>40</v>
      </c>
      <c r="J151" s="44">
        <f t="shared" si="2"/>
        <v>0</v>
      </c>
    </row>
    <row r="152" spans="1:10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79" t="s">
        <v>40</v>
      </c>
      <c r="H152" s="80" t="s">
        <v>40</v>
      </c>
      <c r="I152" s="80" t="s">
        <v>40</v>
      </c>
      <c r="J152" s="44">
        <f t="shared" si="2"/>
        <v>0</v>
      </c>
    </row>
    <row r="153" spans="1:10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79" t="s">
        <v>40</v>
      </c>
      <c r="H153" s="80" t="s">
        <v>40</v>
      </c>
      <c r="I153" s="80" t="s">
        <v>40</v>
      </c>
      <c r="J153" s="44">
        <f t="shared" si="2"/>
        <v>0</v>
      </c>
    </row>
    <row r="154" spans="1:10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79" t="s">
        <v>40</v>
      </c>
      <c r="H154" s="80" t="s">
        <v>40</v>
      </c>
      <c r="I154" s="80" t="s">
        <v>40</v>
      </c>
      <c r="J154" s="44">
        <f t="shared" si="2"/>
        <v>0</v>
      </c>
    </row>
    <row r="155" spans="1:10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79" t="s">
        <v>40</v>
      </c>
      <c r="H155" s="80" t="s">
        <v>40</v>
      </c>
      <c r="I155" s="80" t="s">
        <v>40</v>
      </c>
      <c r="J155" s="44">
        <f t="shared" si="2"/>
        <v>0</v>
      </c>
    </row>
    <row r="156" spans="1:10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79" t="s">
        <v>40</v>
      </c>
      <c r="H156" s="80" t="s">
        <v>40</v>
      </c>
      <c r="I156" s="80" t="s">
        <v>40</v>
      </c>
      <c r="J156" s="44">
        <f t="shared" si="2"/>
        <v>0</v>
      </c>
    </row>
    <row r="157" spans="1:10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79" t="s">
        <v>40</v>
      </c>
      <c r="H157" s="80" t="s">
        <v>40</v>
      </c>
      <c r="I157" s="80" t="s">
        <v>40</v>
      </c>
      <c r="J157" s="44">
        <f t="shared" si="2"/>
        <v>0</v>
      </c>
    </row>
    <row r="158" spans="1:10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79" t="s">
        <v>40</v>
      </c>
      <c r="H158" s="80" t="s">
        <v>40</v>
      </c>
      <c r="I158" s="80" t="s">
        <v>40</v>
      </c>
      <c r="J158" s="44">
        <f t="shared" si="2"/>
        <v>0</v>
      </c>
    </row>
    <row r="159" spans="1:10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79" t="s">
        <v>40</v>
      </c>
      <c r="H159" s="80" t="s">
        <v>40</v>
      </c>
      <c r="I159" s="80" t="s">
        <v>40</v>
      </c>
      <c r="J159" s="44">
        <f t="shared" si="2"/>
        <v>0</v>
      </c>
    </row>
    <row r="160" spans="1:10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79" t="s">
        <v>40</v>
      </c>
      <c r="H160" s="80" t="s">
        <v>40</v>
      </c>
      <c r="I160" s="80" t="s">
        <v>40</v>
      </c>
      <c r="J160" s="44">
        <f t="shared" si="2"/>
        <v>0</v>
      </c>
    </row>
    <row r="161" spans="1:10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79" t="s">
        <v>40</v>
      </c>
      <c r="H161" s="80" t="s">
        <v>40</v>
      </c>
      <c r="I161" s="80" t="s">
        <v>40</v>
      </c>
      <c r="J161" s="44">
        <f t="shared" si="2"/>
        <v>0</v>
      </c>
    </row>
    <row r="162" spans="1:10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79" t="s">
        <v>40</v>
      </c>
      <c r="H162" s="80" t="s">
        <v>40</v>
      </c>
      <c r="I162" s="80" t="s">
        <v>40</v>
      </c>
      <c r="J162" s="44">
        <f t="shared" si="2"/>
        <v>0</v>
      </c>
    </row>
    <row r="163" spans="1:10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79" t="s">
        <v>40</v>
      </c>
      <c r="H163" s="80" t="s">
        <v>40</v>
      </c>
      <c r="I163" s="80" t="s">
        <v>40</v>
      </c>
      <c r="J163" s="44">
        <f t="shared" si="2"/>
        <v>0</v>
      </c>
    </row>
    <row r="164" spans="1:10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79" t="s">
        <v>40</v>
      </c>
      <c r="H164" s="80" t="s">
        <v>40</v>
      </c>
      <c r="I164" s="80" t="s">
        <v>40</v>
      </c>
      <c r="J164" s="44">
        <f t="shared" si="2"/>
        <v>0</v>
      </c>
    </row>
    <row r="165" spans="1:10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 t="s">
        <v>40</v>
      </c>
      <c r="H165" s="80" t="s">
        <v>40</v>
      </c>
      <c r="I165" s="80" t="s">
        <v>40</v>
      </c>
      <c r="J165" s="44">
        <f t="shared" si="2"/>
        <v>0</v>
      </c>
    </row>
    <row r="166" spans="1:10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 t="s">
        <v>40</v>
      </c>
      <c r="H166" s="80" t="s">
        <v>40</v>
      </c>
      <c r="I166" s="80" t="s">
        <v>40</v>
      </c>
      <c r="J166" s="44">
        <f t="shared" si="2"/>
        <v>0</v>
      </c>
    </row>
    <row r="167" spans="1:10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 t="s">
        <v>40</v>
      </c>
      <c r="H167" s="80" t="s">
        <v>40</v>
      </c>
      <c r="I167" s="80" t="s">
        <v>40</v>
      </c>
      <c r="J167" s="44">
        <f t="shared" si="2"/>
        <v>0</v>
      </c>
    </row>
    <row r="168" spans="1:10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 t="s">
        <v>40</v>
      </c>
      <c r="H168" s="80" t="s">
        <v>40</v>
      </c>
      <c r="I168" s="80" t="s">
        <v>40</v>
      </c>
      <c r="J168" s="44">
        <f t="shared" si="2"/>
        <v>0</v>
      </c>
    </row>
    <row r="169" spans="1:10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 t="s">
        <v>40</v>
      </c>
      <c r="H169" s="80" t="s">
        <v>40</v>
      </c>
      <c r="I169" s="80" t="s">
        <v>40</v>
      </c>
      <c r="J169" s="44">
        <f t="shared" si="2"/>
        <v>0</v>
      </c>
    </row>
    <row r="170" spans="1:10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 t="s">
        <v>40</v>
      </c>
      <c r="H170" s="80" t="s">
        <v>40</v>
      </c>
      <c r="I170" s="80" t="s">
        <v>40</v>
      </c>
      <c r="J170" s="44">
        <f t="shared" si="2"/>
        <v>0</v>
      </c>
    </row>
    <row r="171" spans="1:10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 t="s">
        <v>40</v>
      </c>
      <c r="H171" s="80" t="s">
        <v>40</v>
      </c>
      <c r="I171" s="80" t="s">
        <v>40</v>
      </c>
      <c r="J171" s="44">
        <f t="shared" si="2"/>
        <v>0</v>
      </c>
    </row>
    <row r="172" spans="1:10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 t="s">
        <v>40</v>
      </c>
      <c r="H172" s="80" t="s">
        <v>40</v>
      </c>
      <c r="I172" s="80" t="s">
        <v>40</v>
      </c>
      <c r="J172" s="44">
        <f t="shared" si="2"/>
        <v>0</v>
      </c>
    </row>
    <row r="173" spans="1:10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 t="s">
        <v>40</v>
      </c>
      <c r="H173" s="80" t="s">
        <v>40</v>
      </c>
      <c r="I173" s="80" t="s">
        <v>40</v>
      </c>
      <c r="J173" s="44">
        <f t="shared" si="2"/>
        <v>0</v>
      </c>
    </row>
    <row r="174" spans="1:10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 t="s">
        <v>40</v>
      </c>
      <c r="H174" s="80" t="s">
        <v>40</v>
      </c>
      <c r="I174" s="80" t="s">
        <v>40</v>
      </c>
      <c r="J174" s="44">
        <f t="shared" si="2"/>
        <v>0</v>
      </c>
    </row>
    <row r="175" spans="1:10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 t="s">
        <v>40</v>
      </c>
      <c r="H175" s="80" t="s">
        <v>40</v>
      </c>
      <c r="I175" s="80" t="s">
        <v>40</v>
      </c>
      <c r="J175" s="44">
        <f t="shared" si="2"/>
        <v>0</v>
      </c>
    </row>
    <row r="176" spans="1:10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 t="s">
        <v>40</v>
      </c>
      <c r="H176" s="80" t="s">
        <v>40</v>
      </c>
      <c r="I176" s="80" t="s">
        <v>40</v>
      </c>
      <c r="J176" s="44">
        <f t="shared" si="2"/>
        <v>0</v>
      </c>
    </row>
    <row r="177" spans="1:10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 t="s">
        <v>40</v>
      </c>
      <c r="H177" s="80" t="s">
        <v>40</v>
      </c>
      <c r="I177" s="80" t="s">
        <v>40</v>
      </c>
      <c r="J177" s="44">
        <f t="shared" si="2"/>
        <v>0</v>
      </c>
    </row>
    <row r="178" spans="1:10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 t="s">
        <v>40</v>
      </c>
      <c r="H178" s="80" t="s">
        <v>40</v>
      </c>
      <c r="I178" s="80" t="s">
        <v>40</v>
      </c>
      <c r="J178" s="44">
        <f t="shared" si="2"/>
        <v>0</v>
      </c>
    </row>
    <row r="179" spans="1:10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 t="s">
        <v>40</v>
      </c>
      <c r="H179" s="80" t="s">
        <v>40</v>
      </c>
      <c r="I179" s="80" t="s">
        <v>40</v>
      </c>
      <c r="J179" s="44">
        <f t="shared" si="2"/>
        <v>0</v>
      </c>
    </row>
    <row r="180" spans="1:10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 t="s">
        <v>40</v>
      </c>
      <c r="H180" s="80" t="s">
        <v>40</v>
      </c>
      <c r="I180" s="80" t="s">
        <v>40</v>
      </c>
      <c r="J180" s="44">
        <f t="shared" si="2"/>
        <v>0</v>
      </c>
    </row>
    <row r="181" spans="1:10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 t="s">
        <v>40</v>
      </c>
      <c r="H181" s="80" t="s">
        <v>40</v>
      </c>
      <c r="I181" s="80" t="s">
        <v>40</v>
      </c>
      <c r="J181" s="44">
        <f t="shared" si="2"/>
        <v>0</v>
      </c>
    </row>
    <row r="182" spans="1:10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 t="s">
        <v>40</v>
      </c>
      <c r="H182" s="80" t="s">
        <v>40</v>
      </c>
      <c r="I182" s="80" t="s">
        <v>40</v>
      </c>
      <c r="J182" s="44">
        <f t="shared" si="2"/>
        <v>0</v>
      </c>
    </row>
    <row r="183" spans="1:10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 t="s">
        <v>40</v>
      </c>
      <c r="H183" s="80" t="s">
        <v>40</v>
      </c>
      <c r="I183" s="80" t="s">
        <v>40</v>
      </c>
      <c r="J183" s="44">
        <f t="shared" si="2"/>
        <v>0</v>
      </c>
    </row>
    <row r="184" spans="1:10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 t="s">
        <v>40</v>
      </c>
      <c r="H184" s="80" t="s">
        <v>40</v>
      </c>
      <c r="I184" s="80" t="s">
        <v>40</v>
      </c>
      <c r="J184" s="44">
        <f t="shared" si="2"/>
        <v>0</v>
      </c>
    </row>
    <row r="185" spans="1:10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 t="s">
        <v>40</v>
      </c>
      <c r="H185" s="80" t="s">
        <v>40</v>
      </c>
      <c r="I185" s="80" t="s">
        <v>40</v>
      </c>
      <c r="J185" s="44">
        <f t="shared" si="2"/>
        <v>0</v>
      </c>
    </row>
    <row r="186" spans="1:10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 t="s">
        <v>40</v>
      </c>
      <c r="H186" s="80" t="s">
        <v>40</v>
      </c>
      <c r="I186" s="80" t="s">
        <v>40</v>
      </c>
      <c r="J186" s="44">
        <f t="shared" si="2"/>
        <v>0</v>
      </c>
    </row>
    <row r="187" spans="1:10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 t="s">
        <v>40</v>
      </c>
      <c r="H187" s="80" t="s">
        <v>40</v>
      </c>
      <c r="I187" s="80" t="s">
        <v>40</v>
      </c>
      <c r="J187" s="44">
        <f t="shared" si="2"/>
        <v>0</v>
      </c>
    </row>
    <row r="188" spans="1:10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 t="s">
        <v>40</v>
      </c>
      <c r="H188" s="80" t="s">
        <v>40</v>
      </c>
      <c r="I188" s="80" t="s">
        <v>40</v>
      </c>
      <c r="J188" s="44">
        <f t="shared" si="2"/>
        <v>0</v>
      </c>
    </row>
    <row r="189" spans="1:10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 t="s">
        <v>40</v>
      </c>
      <c r="H189" s="80" t="s">
        <v>40</v>
      </c>
      <c r="I189" s="80" t="s">
        <v>40</v>
      </c>
      <c r="J189" s="44">
        <f t="shared" si="2"/>
        <v>0</v>
      </c>
    </row>
    <row r="190" spans="1:10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 t="s">
        <v>40</v>
      </c>
      <c r="H190" s="80" t="s">
        <v>40</v>
      </c>
      <c r="I190" s="80" t="s">
        <v>40</v>
      </c>
      <c r="J190" s="44">
        <f t="shared" si="2"/>
        <v>0</v>
      </c>
    </row>
    <row r="191" spans="1:10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 t="s">
        <v>40</v>
      </c>
      <c r="H191" s="80" t="s">
        <v>40</v>
      </c>
      <c r="I191" s="80" t="s">
        <v>40</v>
      </c>
      <c r="J191" s="44">
        <f t="shared" si="2"/>
        <v>0</v>
      </c>
    </row>
    <row r="192" spans="1:10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 t="s">
        <v>40</v>
      </c>
      <c r="H192" s="80" t="s">
        <v>40</v>
      </c>
      <c r="I192" s="80" t="s">
        <v>40</v>
      </c>
      <c r="J192" s="44">
        <f t="shared" si="2"/>
        <v>0</v>
      </c>
    </row>
    <row r="193" spans="1:10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 t="s">
        <v>40</v>
      </c>
      <c r="H193" s="80" t="s">
        <v>40</v>
      </c>
      <c r="I193" s="80" t="s">
        <v>40</v>
      </c>
      <c r="J193" s="44">
        <f t="shared" si="2"/>
        <v>0</v>
      </c>
    </row>
    <row r="194" spans="1:10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 t="s">
        <v>40</v>
      </c>
      <c r="H194" s="80" t="s">
        <v>40</v>
      </c>
      <c r="I194" s="80" t="s">
        <v>40</v>
      </c>
      <c r="J194" s="44">
        <f t="shared" si="2"/>
        <v>0</v>
      </c>
    </row>
    <row r="195" spans="1:10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 t="s">
        <v>40</v>
      </c>
      <c r="H195" s="80" t="s">
        <v>40</v>
      </c>
      <c r="I195" s="80" t="s">
        <v>40</v>
      </c>
      <c r="J195" s="44">
        <f t="shared" si="2"/>
        <v>0</v>
      </c>
    </row>
    <row r="196" spans="1:10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 t="s">
        <v>40</v>
      </c>
      <c r="H196" s="80" t="s">
        <v>40</v>
      </c>
      <c r="I196" s="80" t="s">
        <v>40</v>
      </c>
      <c r="J196" s="44">
        <f t="shared" si="2"/>
        <v>0</v>
      </c>
    </row>
    <row r="197" spans="1:10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 t="s">
        <v>40</v>
      </c>
      <c r="H197" s="80" t="s">
        <v>40</v>
      </c>
      <c r="I197" s="80" t="s">
        <v>40</v>
      </c>
      <c r="J197" s="44">
        <f t="shared" si="2"/>
        <v>0</v>
      </c>
    </row>
    <row r="198" spans="1:10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 t="s">
        <v>40</v>
      </c>
      <c r="H198" s="80" t="s">
        <v>40</v>
      </c>
      <c r="I198" s="80" t="s">
        <v>40</v>
      </c>
      <c r="J198" s="44">
        <f t="shared" si="2"/>
        <v>0</v>
      </c>
    </row>
    <row r="199" spans="1:10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 t="s">
        <v>40</v>
      </c>
      <c r="H199" s="80" t="s">
        <v>40</v>
      </c>
      <c r="I199" s="80" t="s">
        <v>40</v>
      </c>
      <c r="J199" s="44">
        <f t="shared" si="2"/>
        <v>0</v>
      </c>
    </row>
    <row r="200" spans="1:10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 t="s">
        <v>40</v>
      </c>
      <c r="H200" s="80" t="s">
        <v>40</v>
      </c>
      <c r="I200" s="80" t="s">
        <v>40</v>
      </c>
      <c r="J200" s="44">
        <f t="shared" ref="J200:J263" si="3">SUM(G200:I200)</f>
        <v>0</v>
      </c>
    </row>
    <row r="201" spans="1:10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 t="s">
        <v>40</v>
      </c>
      <c r="H201" s="80" t="s">
        <v>40</v>
      </c>
      <c r="I201" s="80" t="s">
        <v>40</v>
      </c>
      <c r="J201" s="44">
        <f t="shared" si="3"/>
        <v>0</v>
      </c>
    </row>
    <row r="202" spans="1:10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 t="s">
        <v>40</v>
      </c>
      <c r="H202" s="80" t="s">
        <v>40</v>
      </c>
      <c r="I202" s="80" t="s">
        <v>40</v>
      </c>
      <c r="J202" s="44">
        <f t="shared" si="3"/>
        <v>0</v>
      </c>
    </row>
    <row r="203" spans="1:10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 t="s">
        <v>40</v>
      </c>
      <c r="H203" s="80" t="s">
        <v>40</v>
      </c>
      <c r="I203" s="80" t="s">
        <v>40</v>
      </c>
      <c r="J203" s="44">
        <f t="shared" si="3"/>
        <v>0</v>
      </c>
    </row>
    <row r="204" spans="1:10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 t="s">
        <v>40</v>
      </c>
      <c r="H204" s="80" t="s">
        <v>40</v>
      </c>
      <c r="I204" s="80" t="s">
        <v>40</v>
      </c>
      <c r="J204" s="44">
        <f t="shared" si="3"/>
        <v>0</v>
      </c>
    </row>
    <row r="205" spans="1:10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 t="s">
        <v>40</v>
      </c>
      <c r="H205" s="80" t="s">
        <v>40</v>
      </c>
      <c r="I205" s="80" t="s">
        <v>40</v>
      </c>
      <c r="J205" s="44">
        <f t="shared" si="3"/>
        <v>0</v>
      </c>
    </row>
    <row r="206" spans="1:10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 t="s">
        <v>40</v>
      </c>
      <c r="H206" s="80" t="s">
        <v>40</v>
      </c>
      <c r="I206" s="80" t="s">
        <v>40</v>
      </c>
      <c r="J206" s="44">
        <f t="shared" si="3"/>
        <v>0</v>
      </c>
    </row>
    <row r="207" spans="1:10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 t="s">
        <v>40</v>
      </c>
      <c r="H207" s="80" t="s">
        <v>40</v>
      </c>
      <c r="I207" s="80" t="s">
        <v>40</v>
      </c>
      <c r="J207" s="44">
        <f t="shared" si="3"/>
        <v>0</v>
      </c>
    </row>
    <row r="208" spans="1:10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 t="s">
        <v>40</v>
      </c>
      <c r="H208" s="80" t="s">
        <v>40</v>
      </c>
      <c r="I208" s="80" t="s">
        <v>40</v>
      </c>
      <c r="J208" s="44">
        <f t="shared" si="3"/>
        <v>0</v>
      </c>
    </row>
    <row r="209" spans="1:10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 t="s">
        <v>40</v>
      </c>
      <c r="H209" s="80" t="s">
        <v>40</v>
      </c>
      <c r="I209" s="80" t="s">
        <v>40</v>
      </c>
      <c r="J209" s="44">
        <f t="shared" si="3"/>
        <v>0</v>
      </c>
    </row>
    <row r="210" spans="1:10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 t="s">
        <v>40</v>
      </c>
      <c r="H210" s="80" t="s">
        <v>40</v>
      </c>
      <c r="I210" s="80" t="s">
        <v>40</v>
      </c>
      <c r="J210" s="44">
        <f t="shared" si="3"/>
        <v>0</v>
      </c>
    </row>
    <row r="211" spans="1:10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 t="s">
        <v>40</v>
      </c>
      <c r="H211" s="80" t="s">
        <v>40</v>
      </c>
      <c r="I211" s="80" t="s">
        <v>40</v>
      </c>
      <c r="J211" s="44">
        <f t="shared" si="3"/>
        <v>0</v>
      </c>
    </row>
    <row r="212" spans="1:10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 t="s">
        <v>40</v>
      </c>
      <c r="H212" s="80" t="s">
        <v>40</v>
      </c>
      <c r="I212" s="80" t="s">
        <v>40</v>
      </c>
      <c r="J212" s="44">
        <f t="shared" si="3"/>
        <v>0</v>
      </c>
    </row>
    <row r="213" spans="1:10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 t="s">
        <v>40</v>
      </c>
      <c r="H213" s="80" t="s">
        <v>40</v>
      </c>
      <c r="I213" s="80" t="s">
        <v>40</v>
      </c>
      <c r="J213" s="44">
        <f t="shared" si="3"/>
        <v>0</v>
      </c>
    </row>
    <row r="214" spans="1:10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 t="s">
        <v>40</v>
      </c>
      <c r="H214" s="80" t="s">
        <v>40</v>
      </c>
      <c r="I214" s="80" t="s">
        <v>40</v>
      </c>
      <c r="J214" s="44">
        <f t="shared" si="3"/>
        <v>0</v>
      </c>
    </row>
    <row r="215" spans="1:10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 t="s">
        <v>40</v>
      </c>
      <c r="H215" s="80" t="s">
        <v>40</v>
      </c>
      <c r="I215" s="80" t="s">
        <v>40</v>
      </c>
      <c r="J215" s="44">
        <f t="shared" si="3"/>
        <v>0</v>
      </c>
    </row>
    <row r="216" spans="1:10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 t="s">
        <v>40</v>
      </c>
      <c r="H216" s="80" t="s">
        <v>40</v>
      </c>
      <c r="I216" s="80" t="s">
        <v>40</v>
      </c>
      <c r="J216" s="44">
        <f t="shared" si="3"/>
        <v>0</v>
      </c>
    </row>
    <row r="217" spans="1:10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 t="s">
        <v>40</v>
      </c>
      <c r="H217" s="80" t="s">
        <v>40</v>
      </c>
      <c r="I217" s="80" t="s">
        <v>40</v>
      </c>
      <c r="J217" s="44">
        <f t="shared" si="3"/>
        <v>0</v>
      </c>
    </row>
    <row r="218" spans="1:10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 t="s">
        <v>40</v>
      </c>
      <c r="H218" s="80" t="s">
        <v>40</v>
      </c>
      <c r="I218" s="80" t="s">
        <v>40</v>
      </c>
      <c r="J218" s="44">
        <f t="shared" si="3"/>
        <v>0</v>
      </c>
    </row>
    <row r="219" spans="1:10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 t="s">
        <v>40</v>
      </c>
      <c r="H219" s="80" t="s">
        <v>40</v>
      </c>
      <c r="I219" s="80" t="s">
        <v>40</v>
      </c>
      <c r="J219" s="44">
        <f t="shared" si="3"/>
        <v>0</v>
      </c>
    </row>
    <row r="220" spans="1:10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 t="s">
        <v>40</v>
      </c>
      <c r="H220" s="80" t="s">
        <v>40</v>
      </c>
      <c r="I220" s="80" t="s">
        <v>40</v>
      </c>
      <c r="J220" s="44">
        <f t="shared" si="3"/>
        <v>0</v>
      </c>
    </row>
    <row r="221" spans="1:10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 t="s">
        <v>40</v>
      </c>
      <c r="H221" s="80" t="s">
        <v>40</v>
      </c>
      <c r="I221" s="80" t="s">
        <v>40</v>
      </c>
      <c r="J221" s="44">
        <f t="shared" si="3"/>
        <v>0</v>
      </c>
    </row>
    <row r="222" spans="1:10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 t="s">
        <v>40</v>
      </c>
      <c r="H222" s="80" t="s">
        <v>40</v>
      </c>
      <c r="I222" s="80" t="s">
        <v>40</v>
      </c>
      <c r="J222" s="44">
        <f t="shared" si="3"/>
        <v>0</v>
      </c>
    </row>
    <row r="223" spans="1:10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 t="s">
        <v>40</v>
      </c>
      <c r="H223" s="80" t="s">
        <v>40</v>
      </c>
      <c r="I223" s="80" t="s">
        <v>40</v>
      </c>
      <c r="J223" s="44">
        <f t="shared" si="3"/>
        <v>0</v>
      </c>
    </row>
    <row r="224" spans="1:10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 t="s">
        <v>40</v>
      </c>
      <c r="H224" s="80" t="s">
        <v>40</v>
      </c>
      <c r="I224" s="80" t="s">
        <v>40</v>
      </c>
      <c r="J224" s="44">
        <f t="shared" si="3"/>
        <v>0</v>
      </c>
    </row>
    <row r="225" spans="1:10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 t="s">
        <v>40</v>
      </c>
      <c r="H225" s="80" t="s">
        <v>40</v>
      </c>
      <c r="I225" s="80" t="s">
        <v>40</v>
      </c>
      <c r="J225" s="44">
        <f t="shared" si="3"/>
        <v>0</v>
      </c>
    </row>
    <row r="226" spans="1:10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 t="s">
        <v>40</v>
      </c>
      <c r="H226" s="80" t="s">
        <v>40</v>
      </c>
      <c r="I226" s="80" t="s">
        <v>40</v>
      </c>
      <c r="J226" s="44">
        <f t="shared" si="3"/>
        <v>0</v>
      </c>
    </row>
    <row r="227" spans="1:10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 t="s">
        <v>40</v>
      </c>
      <c r="H227" s="80" t="s">
        <v>40</v>
      </c>
      <c r="I227" s="80" t="s">
        <v>40</v>
      </c>
      <c r="J227" s="44">
        <f t="shared" si="3"/>
        <v>0</v>
      </c>
    </row>
    <row r="228" spans="1:10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 t="s">
        <v>40</v>
      </c>
      <c r="H228" s="80" t="s">
        <v>40</v>
      </c>
      <c r="I228" s="80" t="s">
        <v>40</v>
      </c>
      <c r="J228" s="44">
        <f t="shared" si="3"/>
        <v>0</v>
      </c>
    </row>
    <row r="229" spans="1:10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 t="s">
        <v>40</v>
      </c>
      <c r="H229" s="80" t="s">
        <v>40</v>
      </c>
      <c r="I229" s="80" t="s">
        <v>40</v>
      </c>
      <c r="J229" s="44">
        <f t="shared" si="3"/>
        <v>0</v>
      </c>
    </row>
    <row r="230" spans="1:10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 t="s">
        <v>40</v>
      </c>
      <c r="H230" s="80" t="s">
        <v>40</v>
      </c>
      <c r="I230" s="80" t="s">
        <v>40</v>
      </c>
      <c r="J230" s="44">
        <f t="shared" si="3"/>
        <v>0</v>
      </c>
    </row>
    <row r="231" spans="1:10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 t="s">
        <v>40</v>
      </c>
      <c r="H231" s="80" t="s">
        <v>40</v>
      </c>
      <c r="I231" s="80" t="s">
        <v>40</v>
      </c>
      <c r="J231" s="44">
        <f t="shared" si="3"/>
        <v>0</v>
      </c>
    </row>
    <row r="232" spans="1:10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 t="s">
        <v>40</v>
      </c>
      <c r="H232" s="80" t="s">
        <v>40</v>
      </c>
      <c r="I232" s="80" t="s">
        <v>40</v>
      </c>
      <c r="J232" s="44">
        <f t="shared" si="3"/>
        <v>0</v>
      </c>
    </row>
    <row r="233" spans="1:10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 t="s">
        <v>40</v>
      </c>
      <c r="H233" s="80" t="s">
        <v>40</v>
      </c>
      <c r="I233" s="80" t="s">
        <v>40</v>
      </c>
      <c r="J233" s="44">
        <f t="shared" si="3"/>
        <v>0</v>
      </c>
    </row>
    <row r="234" spans="1:10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 t="s">
        <v>40</v>
      </c>
      <c r="H234" s="80" t="s">
        <v>40</v>
      </c>
      <c r="I234" s="80" t="s">
        <v>40</v>
      </c>
      <c r="J234" s="44">
        <f t="shared" si="3"/>
        <v>0</v>
      </c>
    </row>
    <row r="235" spans="1:10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 t="s">
        <v>40</v>
      </c>
      <c r="H235" s="80" t="s">
        <v>40</v>
      </c>
      <c r="I235" s="80" t="s">
        <v>40</v>
      </c>
      <c r="J235" s="44">
        <f t="shared" si="3"/>
        <v>0</v>
      </c>
    </row>
    <row r="236" spans="1:10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 t="s">
        <v>40</v>
      </c>
      <c r="H236" s="80" t="s">
        <v>40</v>
      </c>
      <c r="I236" s="80" t="s">
        <v>40</v>
      </c>
      <c r="J236" s="44">
        <f t="shared" si="3"/>
        <v>0</v>
      </c>
    </row>
    <row r="237" spans="1:10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 t="s">
        <v>40</v>
      </c>
      <c r="H237" s="80" t="s">
        <v>40</v>
      </c>
      <c r="I237" s="80" t="s">
        <v>40</v>
      </c>
      <c r="J237" s="44">
        <f t="shared" si="3"/>
        <v>0</v>
      </c>
    </row>
    <row r="238" spans="1:10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 t="s">
        <v>40</v>
      </c>
      <c r="H238" s="80" t="s">
        <v>40</v>
      </c>
      <c r="I238" s="80" t="s">
        <v>40</v>
      </c>
      <c r="J238" s="44">
        <f t="shared" si="3"/>
        <v>0</v>
      </c>
    </row>
    <row r="239" spans="1:10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 t="s">
        <v>40</v>
      </c>
      <c r="H239" s="80" t="s">
        <v>40</v>
      </c>
      <c r="I239" s="80" t="s">
        <v>40</v>
      </c>
      <c r="J239" s="44">
        <f t="shared" si="3"/>
        <v>0</v>
      </c>
    </row>
    <row r="240" spans="1:10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 t="s">
        <v>40</v>
      </c>
      <c r="H240" s="80" t="s">
        <v>40</v>
      </c>
      <c r="I240" s="80" t="s">
        <v>40</v>
      </c>
      <c r="J240" s="44">
        <f t="shared" si="3"/>
        <v>0</v>
      </c>
    </row>
    <row r="241" spans="1:10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 t="s">
        <v>40</v>
      </c>
      <c r="H241" s="80" t="s">
        <v>40</v>
      </c>
      <c r="I241" s="80" t="s">
        <v>40</v>
      </c>
      <c r="J241" s="44">
        <f t="shared" si="3"/>
        <v>0</v>
      </c>
    </row>
    <row r="242" spans="1:10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 t="s">
        <v>40</v>
      </c>
      <c r="H242" s="80" t="s">
        <v>40</v>
      </c>
      <c r="I242" s="80" t="s">
        <v>40</v>
      </c>
      <c r="J242" s="44">
        <f t="shared" si="3"/>
        <v>0</v>
      </c>
    </row>
    <row r="243" spans="1:10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 t="s">
        <v>40</v>
      </c>
      <c r="H243" s="80" t="s">
        <v>40</v>
      </c>
      <c r="I243" s="80" t="s">
        <v>40</v>
      </c>
      <c r="J243" s="44">
        <f t="shared" si="3"/>
        <v>0</v>
      </c>
    </row>
    <row r="244" spans="1:10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 t="s">
        <v>40</v>
      </c>
      <c r="H244" s="80" t="s">
        <v>40</v>
      </c>
      <c r="I244" s="80" t="s">
        <v>40</v>
      </c>
      <c r="J244" s="44">
        <f t="shared" si="3"/>
        <v>0</v>
      </c>
    </row>
    <row r="245" spans="1:10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 t="s">
        <v>40</v>
      </c>
      <c r="H245" s="80" t="s">
        <v>40</v>
      </c>
      <c r="I245" s="80" t="s">
        <v>40</v>
      </c>
      <c r="J245" s="44">
        <f t="shared" si="3"/>
        <v>0</v>
      </c>
    </row>
    <row r="246" spans="1:10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 t="s">
        <v>40</v>
      </c>
      <c r="H246" s="80" t="s">
        <v>40</v>
      </c>
      <c r="I246" s="80" t="s">
        <v>40</v>
      </c>
      <c r="J246" s="44">
        <f t="shared" si="3"/>
        <v>0</v>
      </c>
    </row>
    <row r="247" spans="1:10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 t="s">
        <v>40</v>
      </c>
      <c r="H247" s="80" t="s">
        <v>40</v>
      </c>
      <c r="I247" s="80" t="s">
        <v>40</v>
      </c>
      <c r="J247" s="44">
        <f t="shared" si="3"/>
        <v>0</v>
      </c>
    </row>
    <row r="248" spans="1:10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 t="s">
        <v>40</v>
      </c>
      <c r="H248" s="80" t="s">
        <v>40</v>
      </c>
      <c r="I248" s="80" t="s">
        <v>40</v>
      </c>
      <c r="J248" s="44">
        <f t="shared" si="3"/>
        <v>0</v>
      </c>
    </row>
    <row r="249" spans="1:10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 t="s">
        <v>40</v>
      </c>
      <c r="H249" s="80" t="s">
        <v>40</v>
      </c>
      <c r="I249" s="80" t="s">
        <v>40</v>
      </c>
      <c r="J249" s="44">
        <f t="shared" si="3"/>
        <v>0</v>
      </c>
    </row>
    <row r="250" spans="1:10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 t="s">
        <v>40</v>
      </c>
      <c r="H250" s="80" t="s">
        <v>40</v>
      </c>
      <c r="I250" s="80" t="s">
        <v>40</v>
      </c>
      <c r="J250" s="44">
        <f t="shared" si="3"/>
        <v>0</v>
      </c>
    </row>
    <row r="251" spans="1:10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 t="s">
        <v>40</v>
      </c>
      <c r="H251" s="80" t="s">
        <v>40</v>
      </c>
      <c r="I251" s="80" t="s">
        <v>40</v>
      </c>
      <c r="J251" s="44">
        <f t="shared" si="3"/>
        <v>0</v>
      </c>
    </row>
    <row r="252" spans="1:10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 t="s">
        <v>40</v>
      </c>
      <c r="H252" s="80" t="s">
        <v>40</v>
      </c>
      <c r="I252" s="80" t="s">
        <v>40</v>
      </c>
      <c r="J252" s="44">
        <f t="shared" si="3"/>
        <v>0</v>
      </c>
    </row>
    <row r="253" spans="1:10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 t="s">
        <v>40</v>
      </c>
      <c r="H253" s="80" t="s">
        <v>40</v>
      </c>
      <c r="I253" s="80" t="s">
        <v>40</v>
      </c>
      <c r="J253" s="44">
        <f t="shared" si="3"/>
        <v>0</v>
      </c>
    </row>
    <row r="254" spans="1:10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 t="s">
        <v>40</v>
      </c>
      <c r="H254" s="80" t="s">
        <v>40</v>
      </c>
      <c r="I254" s="80" t="s">
        <v>40</v>
      </c>
      <c r="J254" s="44">
        <f t="shared" si="3"/>
        <v>0</v>
      </c>
    </row>
    <row r="255" spans="1:10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 t="s">
        <v>40</v>
      </c>
      <c r="H255" s="80" t="s">
        <v>40</v>
      </c>
      <c r="I255" s="80" t="s">
        <v>40</v>
      </c>
      <c r="J255" s="44">
        <f t="shared" si="3"/>
        <v>0</v>
      </c>
    </row>
    <row r="256" spans="1:10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 t="s">
        <v>40</v>
      </c>
      <c r="H256" s="80" t="s">
        <v>40</v>
      </c>
      <c r="I256" s="80" t="s">
        <v>40</v>
      </c>
      <c r="J256" s="44">
        <f t="shared" si="3"/>
        <v>0</v>
      </c>
    </row>
    <row r="257" spans="1:10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 t="s">
        <v>40</v>
      </c>
      <c r="H257" s="80" t="s">
        <v>40</v>
      </c>
      <c r="I257" s="80" t="s">
        <v>40</v>
      </c>
      <c r="J257" s="44">
        <f t="shared" si="3"/>
        <v>0</v>
      </c>
    </row>
    <row r="258" spans="1:10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 t="s">
        <v>40</v>
      </c>
      <c r="H258" s="80" t="s">
        <v>40</v>
      </c>
      <c r="I258" s="80" t="s">
        <v>40</v>
      </c>
      <c r="J258" s="44">
        <f t="shared" si="3"/>
        <v>0</v>
      </c>
    </row>
    <row r="259" spans="1:10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 t="s">
        <v>40</v>
      </c>
      <c r="H259" s="80" t="s">
        <v>40</v>
      </c>
      <c r="I259" s="80" t="s">
        <v>40</v>
      </c>
      <c r="J259" s="44">
        <f t="shared" si="3"/>
        <v>0</v>
      </c>
    </row>
    <row r="260" spans="1:10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 t="s">
        <v>40</v>
      </c>
      <c r="H260" s="80" t="s">
        <v>40</v>
      </c>
      <c r="I260" s="80" t="s">
        <v>40</v>
      </c>
      <c r="J260" s="44">
        <f t="shared" si="3"/>
        <v>0</v>
      </c>
    </row>
    <row r="261" spans="1:10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 t="s">
        <v>40</v>
      </c>
      <c r="H261" s="80" t="s">
        <v>40</v>
      </c>
      <c r="I261" s="80" t="s">
        <v>40</v>
      </c>
      <c r="J261" s="44">
        <f t="shared" si="3"/>
        <v>0</v>
      </c>
    </row>
    <row r="262" spans="1:10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 t="s">
        <v>40</v>
      </c>
      <c r="H262" s="80" t="s">
        <v>40</v>
      </c>
      <c r="I262" s="80" t="s">
        <v>40</v>
      </c>
      <c r="J262" s="44">
        <f t="shared" si="3"/>
        <v>0</v>
      </c>
    </row>
    <row r="263" spans="1:10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 t="s">
        <v>40</v>
      </c>
      <c r="H263" s="80" t="s">
        <v>40</v>
      </c>
      <c r="I263" s="80" t="s">
        <v>40</v>
      </c>
      <c r="J263" s="44">
        <f t="shared" si="3"/>
        <v>0</v>
      </c>
    </row>
    <row r="264" spans="1:10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 t="s">
        <v>40</v>
      </c>
      <c r="H264" s="80" t="s">
        <v>40</v>
      </c>
      <c r="I264" s="80" t="s">
        <v>40</v>
      </c>
      <c r="J264" s="44">
        <f t="shared" ref="J264:J326" si="4">SUM(G264:I264)</f>
        <v>0</v>
      </c>
    </row>
    <row r="265" spans="1:10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 t="s">
        <v>40</v>
      </c>
      <c r="H265" s="80" t="s">
        <v>40</v>
      </c>
      <c r="I265" s="80" t="s">
        <v>40</v>
      </c>
      <c r="J265" s="44">
        <f t="shared" si="4"/>
        <v>0</v>
      </c>
    </row>
    <row r="266" spans="1:10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 t="s">
        <v>40</v>
      </c>
      <c r="H266" s="80" t="s">
        <v>40</v>
      </c>
      <c r="I266" s="80" t="s">
        <v>40</v>
      </c>
      <c r="J266" s="44">
        <f t="shared" si="4"/>
        <v>0</v>
      </c>
    </row>
    <row r="267" spans="1:10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 t="s">
        <v>40</v>
      </c>
      <c r="H267" s="80" t="s">
        <v>40</v>
      </c>
      <c r="I267" s="80" t="s">
        <v>40</v>
      </c>
      <c r="J267" s="44">
        <f t="shared" si="4"/>
        <v>0</v>
      </c>
    </row>
    <row r="268" spans="1:10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 t="s">
        <v>40</v>
      </c>
      <c r="H268" s="80" t="s">
        <v>40</v>
      </c>
      <c r="I268" s="80" t="s">
        <v>40</v>
      </c>
      <c r="J268" s="44">
        <f t="shared" si="4"/>
        <v>0</v>
      </c>
    </row>
    <row r="269" spans="1:10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 t="s">
        <v>40</v>
      </c>
      <c r="H269" s="80" t="s">
        <v>40</v>
      </c>
      <c r="I269" s="80" t="s">
        <v>40</v>
      </c>
      <c r="J269" s="44">
        <f t="shared" si="4"/>
        <v>0</v>
      </c>
    </row>
    <row r="270" spans="1:10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 t="s">
        <v>40</v>
      </c>
      <c r="H270" s="80" t="s">
        <v>40</v>
      </c>
      <c r="I270" s="80" t="s">
        <v>40</v>
      </c>
      <c r="J270" s="44">
        <f t="shared" si="4"/>
        <v>0</v>
      </c>
    </row>
    <row r="271" spans="1:10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 t="s">
        <v>40</v>
      </c>
      <c r="H271" s="80" t="s">
        <v>40</v>
      </c>
      <c r="I271" s="80" t="s">
        <v>40</v>
      </c>
      <c r="J271" s="44">
        <f t="shared" si="4"/>
        <v>0</v>
      </c>
    </row>
    <row r="272" spans="1:10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 t="s">
        <v>40</v>
      </c>
      <c r="H272" s="80" t="s">
        <v>40</v>
      </c>
      <c r="I272" s="80" t="s">
        <v>40</v>
      </c>
      <c r="J272" s="44">
        <f t="shared" si="4"/>
        <v>0</v>
      </c>
    </row>
    <row r="273" spans="1:10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 t="s">
        <v>40</v>
      </c>
      <c r="H273" s="80" t="s">
        <v>40</v>
      </c>
      <c r="I273" s="80" t="s">
        <v>40</v>
      </c>
      <c r="J273" s="44">
        <f t="shared" si="4"/>
        <v>0</v>
      </c>
    </row>
    <row r="274" spans="1:10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 t="s">
        <v>40</v>
      </c>
      <c r="H274" s="80" t="s">
        <v>40</v>
      </c>
      <c r="I274" s="80" t="s">
        <v>40</v>
      </c>
      <c r="J274" s="44">
        <f t="shared" si="4"/>
        <v>0</v>
      </c>
    </row>
    <row r="275" spans="1:10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 t="s">
        <v>40</v>
      </c>
      <c r="H275" s="80" t="s">
        <v>40</v>
      </c>
      <c r="I275" s="80" t="s">
        <v>40</v>
      </c>
      <c r="J275" s="44">
        <f t="shared" si="4"/>
        <v>0</v>
      </c>
    </row>
    <row r="276" spans="1:10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 t="s">
        <v>40</v>
      </c>
      <c r="H276" s="80" t="s">
        <v>40</v>
      </c>
      <c r="I276" s="80" t="s">
        <v>40</v>
      </c>
      <c r="J276" s="44">
        <f t="shared" si="4"/>
        <v>0</v>
      </c>
    </row>
    <row r="277" spans="1:10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 t="s">
        <v>40</v>
      </c>
      <c r="H277" s="80" t="s">
        <v>40</v>
      </c>
      <c r="I277" s="80" t="s">
        <v>40</v>
      </c>
      <c r="J277" s="44">
        <f t="shared" si="4"/>
        <v>0</v>
      </c>
    </row>
    <row r="278" spans="1:10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 t="s">
        <v>40</v>
      </c>
      <c r="H278" s="80" t="s">
        <v>40</v>
      </c>
      <c r="I278" s="80" t="s">
        <v>40</v>
      </c>
      <c r="J278" s="44">
        <f t="shared" si="4"/>
        <v>0</v>
      </c>
    </row>
    <row r="279" spans="1:10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 t="s">
        <v>40</v>
      </c>
      <c r="H279" s="80" t="s">
        <v>40</v>
      </c>
      <c r="I279" s="80" t="s">
        <v>40</v>
      </c>
      <c r="J279" s="44">
        <f t="shared" si="4"/>
        <v>0</v>
      </c>
    </row>
    <row r="280" spans="1:10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 t="s">
        <v>40</v>
      </c>
      <c r="H280" s="80" t="s">
        <v>40</v>
      </c>
      <c r="I280" s="80" t="s">
        <v>40</v>
      </c>
      <c r="J280" s="44">
        <f t="shared" si="4"/>
        <v>0</v>
      </c>
    </row>
    <row r="281" spans="1:10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 t="s">
        <v>40</v>
      </c>
      <c r="H281" s="80" t="s">
        <v>40</v>
      </c>
      <c r="I281" s="80" t="s">
        <v>40</v>
      </c>
      <c r="J281" s="44">
        <f t="shared" si="4"/>
        <v>0</v>
      </c>
    </row>
    <row r="282" spans="1:10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 t="s">
        <v>40</v>
      </c>
      <c r="H282" s="80" t="s">
        <v>40</v>
      </c>
      <c r="I282" s="80" t="s">
        <v>40</v>
      </c>
      <c r="J282" s="44">
        <f t="shared" si="4"/>
        <v>0</v>
      </c>
    </row>
    <row r="283" spans="1:10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 t="s">
        <v>40</v>
      </c>
      <c r="H283" s="80" t="s">
        <v>40</v>
      </c>
      <c r="I283" s="80" t="s">
        <v>40</v>
      </c>
      <c r="J283" s="44">
        <f t="shared" si="4"/>
        <v>0</v>
      </c>
    </row>
    <row r="284" spans="1:10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 t="s">
        <v>40</v>
      </c>
      <c r="H284" s="80" t="s">
        <v>40</v>
      </c>
      <c r="I284" s="80" t="s">
        <v>40</v>
      </c>
      <c r="J284" s="44">
        <f t="shared" si="4"/>
        <v>0</v>
      </c>
    </row>
    <row r="285" spans="1:10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 t="s">
        <v>40</v>
      </c>
      <c r="H285" s="80" t="s">
        <v>40</v>
      </c>
      <c r="I285" s="80" t="s">
        <v>40</v>
      </c>
      <c r="J285" s="44">
        <f t="shared" si="4"/>
        <v>0</v>
      </c>
    </row>
    <row r="286" spans="1:10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 t="s">
        <v>40</v>
      </c>
      <c r="H286" s="80" t="s">
        <v>40</v>
      </c>
      <c r="I286" s="80" t="s">
        <v>40</v>
      </c>
      <c r="J286" s="44">
        <f t="shared" si="4"/>
        <v>0</v>
      </c>
    </row>
    <row r="287" spans="1:10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 t="s">
        <v>40</v>
      </c>
      <c r="H287" s="80" t="s">
        <v>40</v>
      </c>
      <c r="I287" s="80" t="s">
        <v>40</v>
      </c>
      <c r="J287" s="44">
        <f t="shared" si="4"/>
        <v>0</v>
      </c>
    </row>
    <row r="288" spans="1:10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 t="s">
        <v>40</v>
      </c>
      <c r="H288" s="80" t="s">
        <v>40</v>
      </c>
      <c r="I288" s="80" t="s">
        <v>40</v>
      </c>
      <c r="J288" s="44">
        <f t="shared" si="4"/>
        <v>0</v>
      </c>
    </row>
    <row r="289" spans="1:10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 t="s">
        <v>40</v>
      </c>
      <c r="H289" s="80" t="s">
        <v>40</v>
      </c>
      <c r="I289" s="80" t="s">
        <v>40</v>
      </c>
      <c r="J289" s="44">
        <f t="shared" si="4"/>
        <v>0</v>
      </c>
    </row>
    <row r="290" spans="1:10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 t="s">
        <v>40</v>
      </c>
      <c r="H290" s="80" t="s">
        <v>40</v>
      </c>
      <c r="I290" s="80" t="s">
        <v>40</v>
      </c>
      <c r="J290" s="44">
        <f t="shared" si="4"/>
        <v>0</v>
      </c>
    </row>
    <row r="291" spans="1:10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 t="s">
        <v>40</v>
      </c>
      <c r="H291" s="80" t="s">
        <v>40</v>
      </c>
      <c r="I291" s="80" t="s">
        <v>40</v>
      </c>
      <c r="J291" s="44">
        <f t="shared" si="4"/>
        <v>0</v>
      </c>
    </row>
    <row r="292" spans="1:10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 t="s">
        <v>40</v>
      </c>
      <c r="H292" s="80" t="s">
        <v>40</v>
      </c>
      <c r="I292" s="80" t="s">
        <v>40</v>
      </c>
      <c r="J292" s="44">
        <f t="shared" si="4"/>
        <v>0</v>
      </c>
    </row>
    <row r="293" spans="1:10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 t="s">
        <v>40</v>
      </c>
      <c r="H293" s="80" t="s">
        <v>40</v>
      </c>
      <c r="I293" s="80" t="s">
        <v>40</v>
      </c>
      <c r="J293" s="44">
        <f t="shared" si="4"/>
        <v>0</v>
      </c>
    </row>
    <row r="294" spans="1:10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 t="s">
        <v>40</v>
      </c>
      <c r="H294" s="80" t="s">
        <v>40</v>
      </c>
      <c r="I294" s="80" t="s">
        <v>40</v>
      </c>
      <c r="J294" s="44">
        <f t="shared" si="4"/>
        <v>0</v>
      </c>
    </row>
    <row r="295" spans="1:10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 t="s">
        <v>40</v>
      </c>
      <c r="H295" s="80" t="s">
        <v>40</v>
      </c>
      <c r="I295" s="80" t="s">
        <v>40</v>
      </c>
      <c r="J295" s="44">
        <f t="shared" si="4"/>
        <v>0</v>
      </c>
    </row>
    <row r="296" spans="1:10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 t="s">
        <v>40</v>
      </c>
      <c r="H296" s="80" t="s">
        <v>40</v>
      </c>
      <c r="I296" s="80" t="s">
        <v>40</v>
      </c>
      <c r="J296" s="44">
        <f t="shared" si="4"/>
        <v>0</v>
      </c>
    </row>
    <row r="297" spans="1:10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 t="s">
        <v>40</v>
      </c>
      <c r="H297" s="80" t="s">
        <v>40</v>
      </c>
      <c r="I297" s="80" t="s">
        <v>40</v>
      </c>
      <c r="J297" s="44">
        <f t="shared" si="4"/>
        <v>0</v>
      </c>
    </row>
    <row r="298" spans="1:10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 t="s">
        <v>40</v>
      </c>
      <c r="H298" s="80" t="s">
        <v>40</v>
      </c>
      <c r="I298" s="80" t="s">
        <v>40</v>
      </c>
      <c r="J298" s="44">
        <f t="shared" si="4"/>
        <v>0</v>
      </c>
    </row>
    <row r="299" spans="1:10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 t="s">
        <v>40</v>
      </c>
      <c r="H299" s="80" t="s">
        <v>40</v>
      </c>
      <c r="I299" s="80" t="s">
        <v>40</v>
      </c>
      <c r="J299" s="44">
        <f t="shared" si="4"/>
        <v>0</v>
      </c>
    </row>
    <row r="300" spans="1:10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 t="s">
        <v>40</v>
      </c>
      <c r="H300" s="80" t="s">
        <v>40</v>
      </c>
      <c r="I300" s="80" t="s">
        <v>40</v>
      </c>
      <c r="J300" s="44">
        <f t="shared" si="4"/>
        <v>0</v>
      </c>
    </row>
    <row r="301" spans="1:10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 t="s">
        <v>40</v>
      </c>
      <c r="H301" s="80" t="s">
        <v>40</v>
      </c>
      <c r="I301" s="80" t="s">
        <v>40</v>
      </c>
      <c r="J301" s="44">
        <f t="shared" si="4"/>
        <v>0</v>
      </c>
    </row>
    <row r="302" spans="1:10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 t="s">
        <v>40</v>
      </c>
      <c r="H302" s="80" t="s">
        <v>40</v>
      </c>
      <c r="I302" s="80" t="s">
        <v>40</v>
      </c>
      <c r="J302" s="44">
        <f t="shared" si="4"/>
        <v>0</v>
      </c>
    </row>
    <row r="303" spans="1:10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 t="s">
        <v>40</v>
      </c>
      <c r="H303" s="80" t="s">
        <v>40</v>
      </c>
      <c r="I303" s="80" t="s">
        <v>40</v>
      </c>
      <c r="J303" s="44">
        <f t="shared" si="4"/>
        <v>0</v>
      </c>
    </row>
    <row r="304" spans="1:10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 t="s">
        <v>40</v>
      </c>
      <c r="H304" s="80" t="s">
        <v>40</v>
      </c>
      <c r="I304" s="80" t="s">
        <v>40</v>
      </c>
      <c r="J304" s="44">
        <f t="shared" si="4"/>
        <v>0</v>
      </c>
    </row>
    <row r="305" spans="1:10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 t="s">
        <v>40</v>
      </c>
      <c r="H305" s="80" t="s">
        <v>40</v>
      </c>
      <c r="I305" s="80" t="s">
        <v>40</v>
      </c>
      <c r="J305" s="44">
        <f t="shared" si="4"/>
        <v>0</v>
      </c>
    </row>
    <row r="306" spans="1:10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 t="s">
        <v>40</v>
      </c>
      <c r="H306" s="80" t="s">
        <v>40</v>
      </c>
      <c r="I306" s="80" t="s">
        <v>40</v>
      </c>
      <c r="J306" s="44">
        <f t="shared" si="4"/>
        <v>0</v>
      </c>
    </row>
    <row r="307" spans="1:10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 t="s">
        <v>40</v>
      </c>
      <c r="H307" s="80" t="s">
        <v>40</v>
      </c>
      <c r="I307" s="80" t="s">
        <v>40</v>
      </c>
      <c r="J307" s="44">
        <f t="shared" si="4"/>
        <v>0</v>
      </c>
    </row>
    <row r="308" spans="1:10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 t="s">
        <v>40</v>
      </c>
      <c r="H308" s="80" t="s">
        <v>40</v>
      </c>
      <c r="I308" s="80" t="s">
        <v>40</v>
      </c>
      <c r="J308" s="44">
        <f t="shared" si="4"/>
        <v>0</v>
      </c>
    </row>
    <row r="309" spans="1:10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 t="s">
        <v>40</v>
      </c>
      <c r="H309" s="80" t="s">
        <v>40</v>
      </c>
      <c r="I309" s="80" t="s">
        <v>40</v>
      </c>
      <c r="J309" s="44">
        <f t="shared" si="4"/>
        <v>0</v>
      </c>
    </row>
    <row r="310" spans="1:10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 t="s">
        <v>40</v>
      </c>
      <c r="H310" s="80" t="s">
        <v>40</v>
      </c>
      <c r="I310" s="80" t="s">
        <v>40</v>
      </c>
      <c r="J310" s="44">
        <f t="shared" si="4"/>
        <v>0</v>
      </c>
    </row>
    <row r="311" spans="1:10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 t="s">
        <v>40</v>
      </c>
      <c r="H311" s="80" t="s">
        <v>40</v>
      </c>
      <c r="I311" s="80" t="s">
        <v>40</v>
      </c>
      <c r="J311" s="44">
        <f t="shared" si="4"/>
        <v>0</v>
      </c>
    </row>
    <row r="312" spans="1:10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 t="s">
        <v>40</v>
      </c>
      <c r="H312" s="80" t="s">
        <v>40</v>
      </c>
      <c r="I312" s="80" t="s">
        <v>40</v>
      </c>
      <c r="J312" s="44">
        <f t="shared" si="4"/>
        <v>0</v>
      </c>
    </row>
    <row r="313" spans="1:10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 t="s">
        <v>40</v>
      </c>
      <c r="H313" s="80" t="s">
        <v>40</v>
      </c>
      <c r="I313" s="80" t="s">
        <v>40</v>
      </c>
      <c r="J313" s="44">
        <f t="shared" si="4"/>
        <v>0</v>
      </c>
    </row>
    <row r="314" spans="1:10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 t="s">
        <v>40</v>
      </c>
      <c r="H314" s="80" t="s">
        <v>40</v>
      </c>
      <c r="I314" s="80" t="s">
        <v>40</v>
      </c>
      <c r="J314" s="44">
        <f t="shared" si="4"/>
        <v>0</v>
      </c>
    </row>
    <row r="315" spans="1:10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 t="s">
        <v>40</v>
      </c>
      <c r="H315" s="80" t="s">
        <v>40</v>
      </c>
      <c r="I315" s="80" t="s">
        <v>40</v>
      </c>
      <c r="J315" s="44">
        <f t="shared" si="4"/>
        <v>0</v>
      </c>
    </row>
    <row r="316" spans="1:10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 t="s">
        <v>40</v>
      </c>
      <c r="H316" s="80" t="s">
        <v>40</v>
      </c>
      <c r="I316" s="80" t="s">
        <v>40</v>
      </c>
      <c r="J316" s="44">
        <f t="shared" si="4"/>
        <v>0</v>
      </c>
    </row>
    <row r="317" spans="1:10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 t="s">
        <v>40</v>
      </c>
      <c r="H317" s="80" t="s">
        <v>40</v>
      </c>
      <c r="I317" s="80" t="s">
        <v>40</v>
      </c>
      <c r="J317" s="44">
        <f t="shared" si="4"/>
        <v>0</v>
      </c>
    </row>
    <row r="318" spans="1:10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 t="s">
        <v>40</v>
      </c>
      <c r="H318" s="80" t="s">
        <v>40</v>
      </c>
      <c r="I318" s="80" t="s">
        <v>40</v>
      </c>
      <c r="J318" s="44">
        <f t="shared" si="4"/>
        <v>0</v>
      </c>
    </row>
    <row r="319" spans="1:10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 t="s">
        <v>40</v>
      </c>
      <c r="H319" s="80" t="s">
        <v>40</v>
      </c>
      <c r="I319" s="80" t="s">
        <v>40</v>
      </c>
      <c r="J319" s="44">
        <f t="shared" si="4"/>
        <v>0</v>
      </c>
    </row>
    <row r="320" spans="1:10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 t="s">
        <v>40</v>
      </c>
      <c r="H320" s="80" t="s">
        <v>40</v>
      </c>
      <c r="I320" s="80" t="s">
        <v>40</v>
      </c>
      <c r="J320" s="44">
        <f t="shared" si="4"/>
        <v>0</v>
      </c>
    </row>
    <row r="321" spans="1:10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 t="s">
        <v>40</v>
      </c>
      <c r="H321" s="80" t="s">
        <v>40</v>
      </c>
      <c r="I321" s="80" t="s">
        <v>40</v>
      </c>
      <c r="J321" s="44">
        <f t="shared" si="4"/>
        <v>0</v>
      </c>
    </row>
    <row r="322" spans="1:10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 t="s">
        <v>40</v>
      </c>
      <c r="H322" s="80" t="s">
        <v>40</v>
      </c>
      <c r="I322" s="80" t="s">
        <v>40</v>
      </c>
      <c r="J322" s="44">
        <f t="shared" si="4"/>
        <v>0</v>
      </c>
    </row>
    <row r="323" spans="1:10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 t="s">
        <v>40</v>
      </c>
      <c r="H323" s="80" t="s">
        <v>40</v>
      </c>
      <c r="I323" s="80" t="s">
        <v>40</v>
      </c>
      <c r="J323" s="44">
        <f t="shared" si="4"/>
        <v>0</v>
      </c>
    </row>
    <row r="324" spans="1:10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 t="s">
        <v>40</v>
      </c>
      <c r="H324" s="80" t="s">
        <v>40</v>
      </c>
      <c r="I324" s="80" t="s">
        <v>40</v>
      </c>
      <c r="J324" s="44">
        <f t="shared" si="4"/>
        <v>0</v>
      </c>
    </row>
    <row r="325" spans="1:10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 t="s">
        <v>40</v>
      </c>
      <c r="H325" s="80" t="s">
        <v>40</v>
      </c>
      <c r="I325" s="80" t="s">
        <v>40</v>
      </c>
      <c r="J325" s="44">
        <f t="shared" si="4"/>
        <v>0</v>
      </c>
    </row>
    <row r="326" spans="1:10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 t="s">
        <v>40</v>
      </c>
      <c r="H326" s="84" t="s">
        <v>40</v>
      </c>
      <c r="I326" s="84" t="s">
        <v>40</v>
      </c>
      <c r="J326" s="47">
        <f t="shared" si="4"/>
        <v>0</v>
      </c>
    </row>
  </sheetData>
  <sheetProtection sheet="1" objects="1" scenarios="1"/>
  <mergeCells count="7">
    <mergeCell ref="G4:J5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4:N25"/>
  <sheetViews>
    <sheetView showGridLines="0" workbookViewId="0"/>
  </sheetViews>
  <sheetFormatPr defaultColWidth="4.7109375" defaultRowHeight="15" x14ac:dyDescent="0.25"/>
  <cols>
    <col min="2" max="2" width="9.5703125" customWidth="1"/>
    <col min="3" max="6" width="7.7109375" customWidth="1"/>
    <col min="10" max="10" width="5.5703125" customWidth="1"/>
    <col min="11" max="11" width="7.28515625" customWidth="1"/>
    <col min="12" max="12" width="27" customWidth="1"/>
    <col min="13" max="13" width="22.42578125" customWidth="1"/>
    <col min="14" max="14" width="24.28515625" customWidth="1"/>
  </cols>
  <sheetData>
    <row r="4" spans="2:14" ht="18" customHeight="1" x14ac:dyDescent="0.25">
      <c r="B4" t="s">
        <v>72</v>
      </c>
      <c r="J4" s="257" t="s">
        <v>83</v>
      </c>
      <c r="K4" s="257"/>
      <c r="L4" s="257"/>
      <c r="M4" s="257"/>
      <c r="N4" s="257"/>
    </row>
    <row r="5" spans="2:14" ht="5.25" customHeight="1" x14ac:dyDescent="0.25"/>
    <row r="6" spans="2:14" ht="27" customHeight="1" x14ac:dyDescent="0.25">
      <c r="B6" s="123" t="s">
        <v>7</v>
      </c>
      <c r="C6" s="123" t="s">
        <v>64</v>
      </c>
      <c r="D6" s="123" t="s">
        <v>65</v>
      </c>
      <c r="E6" s="123" t="s">
        <v>66</v>
      </c>
      <c r="F6" s="123" t="s">
        <v>54</v>
      </c>
      <c r="J6" s="129" t="s">
        <v>79</v>
      </c>
      <c r="K6" s="129" t="s">
        <v>80</v>
      </c>
      <c r="L6" s="129" t="s">
        <v>81</v>
      </c>
      <c r="M6" s="163" t="s">
        <v>82</v>
      </c>
      <c r="N6" s="173" t="s">
        <v>120</v>
      </c>
    </row>
    <row r="7" spans="2:14" ht="65.099999999999994" customHeight="1" x14ac:dyDescent="0.25">
      <c r="B7" s="123" t="s">
        <v>67</v>
      </c>
      <c r="C7" s="123" t="s">
        <v>68</v>
      </c>
      <c r="D7" s="123" t="s">
        <v>86</v>
      </c>
      <c r="E7" s="123" t="s">
        <v>89</v>
      </c>
      <c r="F7" s="123" t="s">
        <v>88</v>
      </c>
      <c r="J7" s="174">
        <v>1</v>
      </c>
      <c r="K7" s="174" t="s">
        <v>92</v>
      </c>
      <c r="L7" s="175" t="s">
        <v>118</v>
      </c>
      <c r="M7" s="176" t="s">
        <v>119</v>
      </c>
      <c r="N7" s="162"/>
    </row>
    <row r="8" spans="2:14" ht="65.099999999999994" customHeight="1" x14ac:dyDescent="0.25">
      <c r="J8" s="123">
        <v>2</v>
      </c>
      <c r="K8" s="123" t="s">
        <v>93</v>
      </c>
      <c r="L8" s="128" t="s">
        <v>756</v>
      </c>
      <c r="M8" s="159" t="s">
        <v>758</v>
      </c>
      <c r="N8" s="162"/>
    </row>
    <row r="9" spans="2:14" ht="65.099999999999994" customHeight="1" x14ac:dyDescent="0.25">
      <c r="B9" t="s">
        <v>75</v>
      </c>
      <c r="J9" s="123">
        <v>3</v>
      </c>
      <c r="K9" s="123" t="s">
        <v>94</v>
      </c>
      <c r="L9" s="128" t="s">
        <v>108</v>
      </c>
      <c r="M9" s="4" t="s">
        <v>109</v>
      </c>
      <c r="N9" s="162"/>
    </row>
    <row r="10" spans="2:14" ht="65.099999999999994" customHeight="1" x14ac:dyDescent="0.25">
      <c r="B10" t="s">
        <v>73</v>
      </c>
      <c r="J10" s="123">
        <v>4</v>
      </c>
      <c r="K10" s="123" t="s">
        <v>95</v>
      </c>
      <c r="L10" s="128" t="s">
        <v>116</v>
      </c>
      <c r="M10" s="160" t="s">
        <v>117</v>
      </c>
      <c r="N10" s="162"/>
    </row>
    <row r="11" spans="2:14" ht="65.099999999999994" customHeight="1" x14ac:dyDescent="0.25">
      <c r="B11" t="s">
        <v>74</v>
      </c>
      <c r="J11" s="123">
        <v>5</v>
      </c>
      <c r="K11" s="123" t="s">
        <v>96</v>
      </c>
      <c r="L11" s="128" t="s">
        <v>112</v>
      </c>
      <c r="M11" s="160" t="s">
        <v>113</v>
      </c>
      <c r="N11" s="162"/>
    </row>
    <row r="12" spans="2:14" ht="65.099999999999994" customHeight="1" x14ac:dyDescent="0.25">
      <c r="J12" s="123">
        <v>6</v>
      </c>
      <c r="K12" s="123" t="s">
        <v>97</v>
      </c>
      <c r="L12" s="128" t="s">
        <v>110</v>
      </c>
      <c r="M12" s="160" t="s">
        <v>111</v>
      </c>
      <c r="N12" s="162"/>
    </row>
    <row r="13" spans="2:14" ht="65.099999999999994" customHeight="1" x14ac:dyDescent="0.25">
      <c r="J13" s="123">
        <v>7</v>
      </c>
      <c r="K13" s="123" t="s">
        <v>98</v>
      </c>
      <c r="L13" s="128" t="s">
        <v>114</v>
      </c>
      <c r="M13" s="161" t="s">
        <v>115</v>
      </c>
      <c r="N13" s="162"/>
    </row>
    <row r="14" spans="2:14" ht="65.099999999999994" customHeight="1" x14ac:dyDescent="0.25">
      <c r="J14" s="123">
        <v>8</v>
      </c>
      <c r="K14" s="123" t="s">
        <v>99</v>
      </c>
      <c r="L14" s="128" t="s">
        <v>757</v>
      </c>
      <c r="M14" s="160" t="s">
        <v>758</v>
      </c>
      <c r="N14" s="162"/>
    </row>
    <row r="18" spans="13:13" x14ac:dyDescent="0.25">
      <c r="M18" s="177"/>
    </row>
    <row r="19" spans="13:13" x14ac:dyDescent="0.25">
      <c r="M19" s="177"/>
    </row>
    <row r="20" spans="13:13" x14ac:dyDescent="0.25">
      <c r="M20" s="177"/>
    </row>
    <row r="21" spans="13:13" x14ac:dyDescent="0.25">
      <c r="M21" s="177"/>
    </row>
    <row r="22" spans="13:13" x14ac:dyDescent="0.25">
      <c r="M22" s="177"/>
    </row>
    <row r="23" spans="13:13" x14ac:dyDescent="0.25">
      <c r="M23" s="177"/>
    </row>
    <row r="24" spans="13:13" x14ac:dyDescent="0.25">
      <c r="M24" s="177"/>
    </row>
    <row r="25" spans="13:13" x14ac:dyDescent="0.25">
      <c r="M25" s="177"/>
    </row>
  </sheetData>
  <mergeCells count="1">
    <mergeCell ref="J4:N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K7" sqref="K7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  <col min="19" max="19" width="17.7109375" customWidth="1"/>
    <col min="20" max="24" width="9.140625" hidden="1" customWidth="1"/>
  </cols>
  <sheetData>
    <row r="1" spans="1:24" x14ac:dyDescent="0.25">
      <c r="G1" s="226" t="s">
        <v>77</v>
      </c>
      <c r="H1" s="227"/>
      <c r="I1" s="124" t="s">
        <v>76</v>
      </c>
      <c r="J1" s="125">
        <v>2</v>
      </c>
    </row>
    <row r="2" spans="1:24" ht="19.5" thickBot="1" x14ac:dyDescent="0.35">
      <c r="A2" s="54" t="s">
        <v>41</v>
      </c>
      <c r="G2" s="228"/>
      <c r="H2" s="229"/>
      <c r="I2" s="126" t="s">
        <v>6</v>
      </c>
      <c r="J2" s="127">
        <v>1</v>
      </c>
    </row>
    <row r="3" spans="1:24" x14ac:dyDescent="0.25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105">
        <v>6</v>
      </c>
      <c r="H3" s="105">
        <v>7</v>
      </c>
      <c r="I3" s="105">
        <v>8</v>
      </c>
      <c r="J3" s="105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24" x14ac:dyDescent="0.25">
      <c r="A4" s="233" t="s">
        <v>42</v>
      </c>
      <c r="B4" s="236" t="s">
        <v>43</v>
      </c>
      <c r="C4" s="237" t="s">
        <v>44</v>
      </c>
      <c r="D4" s="240" t="s">
        <v>45</v>
      </c>
      <c r="E4" s="240" t="s">
        <v>46</v>
      </c>
      <c r="F4" s="230" t="s">
        <v>47</v>
      </c>
      <c r="G4" s="212" t="s">
        <v>5</v>
      </c>
      <c r="H4" s="213"/>
      <c r="I4" s="213"/>
      <c r="J4" s="213"/>
      <c r="K4" s="213"/>
      <c r="L4" s="214"/>
      <c r="M4" s="215" t="s">
        <v>8</v>
      </c>
      <c r="N4" s="213"/>
      <c r="O4" s="213"/>
      <c r="P4" s="213"/>
      <c r="Q4" s="216"/>
      <c r="R4" s="61" t="s">
        <v>50</v>
      </c>
    </row>
    <row r="5" spans="1:24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  <c r="T5" t="s">
        <v>7</v>
      </c>
      <c r="U5" s="52" t="s">
        <v>64</v>
      </c>
      <c r="V5" s="52" t="s">
        <v>65</v>
      </c>
      <c r="W5" s="52" t="s">
        <v>66</v>
      </c>
      <c r="X5" s="52" t="s">
        <v>54</v>
      </c>
    </row>
    <row r="6" spans="1:24" ht="15.75" thickBot="1" x14ac:dyDescent="0.3">
      <c r="A6" s="235"/>
      <c r="B6" s="236"/>
      <c r="C6" s="239"/>
      <c r="D6" s="242"/>
      <c r="E6" s="242"/>
      <c r="F6" s="232"/>
      <c r="G6" s="56">
        <v>1</v>
      </c>
      <c r="H6" s="57">
        <v>2</v>
      </c>
      <c r="I6" s="57">
        <v>3</v>
      </c>
      <c r="J6" s="221"/>
      <c r="K6" s="221"/>
      <c r="L6" s="223"/>
      <c r="M6" s="225"/>
      <c r="N6" s="221"/>
      <c r="O6" s="221"/>
      <c r="P6" s="221"/>
      <c r="Q6" s="209"/>
      <c r="R6" s="211"/>
      <c r="T6" t="s">
        <v>67</v>
      </c>
      <c r="U6" s="52" t="s">
        <v>68</v>
      </c>
      <c r="V6" s="52" t="s">
        <v>86</v>
      </c>
      <c r="W6" s="52" t="s">
        <v>87</v>
      </c>
      <c r="X6" s="52" t="s">
        <v>88</v>
      </c>
    </row>
    <row r="7" spans="1:24" x14ac:dyDescent="0.25">
      <c r="A7" s="40" t="s">
        <v>92</v>
      </c>
      <c r="B7" s="53">
        <v>1</v>
      </c>
      <c r="C7" s="41">
        <v>21077</v>
      </c>
      <c r="D7" s="41" t="s">
        <v>123</v>
      </c>
      <c r="E7" s="42" t="s">
        <v>124</v>
      </c>
      <c r="F7" s="49" t="s">
        <v>48</v>
      </c>
      <c r="G7" s="81"/>
      <c r="H7" s="82"/>
      <c r="I7" s="82"/>
      <c r="J7" s="82"/>
      <c r="K7" s="73">
        <f>IF(COUNTA(G7:I7)=0,0,ROUND((SUM(G7:I7)/COUNTA(G7:I7)*$J$1+SUM(J7)*$J$2)/($J$1+$J$2),0))</f>
        <v>0</v>
      </c>
      <c r="L7" s="74" t="str">
        <f t="shared" ref="L7:L70" si="0">VLOOKUP(K7,predikat,2)</f>
        <v xml:space="preserve"> </v>
      </c>
      <c r="M7" s="81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34" t="s">
        <v>66</v>
      </c>
      <c r="U7">
        <v>0</v>
      </c>
      <c r="V7" t="s">
        <v>70</v>
      </c>
    </row>
    <row r="8" spans="1:24" x14ac:dyDescent="0.25">
      <c r="A8" s="43" t="s">
        <v>92</v>
      </c>
      <c r="B8" s="44">
        <v>2</v>
      </c>
      <c r="C8" s="44">
        <v>21116</v>
      </c>
      <c r="D8" s="44" t="s">
        <v>125</v>
      </c>
      <c r="E8" s="45" t="s">
        <v>126</v>
      </c>
      <c r="F8" s="50" t="s">
        <v>49</v>
      </c>
      <c r="G8" s="79"/>
      <c r="H8" s="80"/>
      <c r="I8" s="80"/>
      <c r="J8" s="80"/>
      <c r="K8" s="75">
        <f t="shared" ref="K8:K71" si="2">IF(COUNTA(G8:I8)=0,0,ROUND((SUM(G8:I8)/COUNTA(G8:I8)*$J$1+SUM(J8)*$J$2)/($J$1+$J$2),0))</f>
        <v>0</v>
      </c>
      <c r="L8" s="76" t="str">
        <f t="shared" si="0"/>
        <v xml:space="preserve"> </v>
      </c>
      <c r="M8" s="79"/>
      <c r="N8" s="80"/>
      <c r="O8" s="80"/>
      <c r="P8" s="75">
        <f t="shared" ref="P8:P71" si="3">IF(SUM(M8:O8)=0,0,ROUND(SUM(M8:O8)/COUNTA(M8:O8),0))</f>
        <v>0</v>
      </c>
      <c r="Q8" s="76" t="str">
        <f t="shared" si="1"/>
        <v xml:space="preserve"> </v>
      </c>
      <c r="R8" s="135" t="s">
        <v>66</v>
      </c>
      <c r="U8">
        <v>1</v>
      </c>
      <c r="V8" t="s">
        <v>64</v>
      </c>
    </row>
    <row r="9" spans="1:24" x14ac:dyDescent="0.25">
      <c r="A9" s="43" t="s">
        <v>92</v>
      </c>
      <c r="B9" s="44">
        <v>3</v>
      </c>
      <c r="C9" s="44">
        <v>21318</v>
      </c>
      <c r="D9" s="44" t="s">
        <v>127</v>
      </c>
      <c r="E9" s="45" t="s">
        <v>128</v>
      </c>
      <c r="F9" s="50" t="s">
        <v>48</v>
      </c>
      <c r="G9" s="79"/>
      <c r="H9" s="80"/>
      <c r="I9" s="80"/>
      <c r="J9" s="80"/>
      <c r="K9" s="75">
        <f t="shared" si="2"/>
        <v>0</v>
      </c>
      <c r="L9" s="76" t="str">
        <f t="shared" si="0"/>
        <v xml:space="preserve"> </v>
      </c>
      <c r="M9" s="79"/>
      <c r="N9" s="80"/>
      <c r="O9" s="80"/>
      <c r="P9" s="75">
        <f t="shared" si="3"/>
        <v>0</v>
      </c>
      <c r="Q9" s="76" t="str">
        <f t="shared" si="1"/>
        <v xml:space="preserve"> </v>
      </c>
      <c r="R9" s="135" t="s">
        <v>66</v>
      </c>
      <c r="U9">
        <v>75</v>
      </c>
      <c r="V9" t="s">
        <v>65</v>
      </c>
    </row>
    <row r="10" spans="1:24" x14ac:dyDescent="0.25">
      <c r="A10" s="43" t="s">
        <v>92</v>
      </c>
      <c r="B10" s="44">
        <v>4</v>
      </c>
      <c r="C10" s="44">
        <v>21278</v>
      </c>
      <c r="D10" s="44" t="s">
        <v>129</v>
      </c>
      <c r="E10" s="45" t="s">
        <v>130</v>
      </c>
      <c r="F10" s="50" t="s">
        <v>49</v>
      </c>
      <c r="G10" s="79"/>
      <c r="H10" s="80"/>
      <c r="I10" s="80"/>
      <c r="J10" s="80"/>
      <c r="K10" s="75">
        <f t="shared" si="2"/>
        <v>0</v>
      </c>
      <c r="L10" s="76" t="str">
        <f t="shared" si="0"/>
        <v xml:space="preserve"> </v>
      </c>
      <c r="M10" s="79"/>
      <c r="N10" s="80"/>
      <c r="O10" s="80"/>
      <c r="P10" s="75">
        <f t="shared" si="3"/>
        <v>0</v>
      </c>
      <c r="Q10" s="76" t="str">
        <f t="shared" si="1"/>
        <v xml:space="preserve"> </v>
      </c>
      <c r="R10" s="135" t="s">
        <v>66</v>
      </c>
      <c r="U10">
        <v>83</v>
      </c>
      <c r="V10" t="s">
        <v>66</v>
      </c>
    </row>
    <row r="11" spans="1:24" x14ac:dyDescent="0.25">
      <c r="A11" s="43" t="s">
        <v>92</v>
      </c>
      <c r="B11" s="44">
        <v>5</v>
      </c>
      <c r="C11" s="44">
        <v>21117</v>
      </c>
      <c r="D11" s="44" t="s">
        <v>131</v>
      </c>
      <c r="E11" s="45" t="s">
        <v>132</v>
      </c>
      <c r="F11" s="50" t="s">
        <v>49</v>
      </c>
      <c r="G11" s="79"/>
      <c r="H11" s="80"/>
      <c r="I11" s="80"/>
      <c r="J11" s="80"/>
      <c r="K11" s="75">
        <f t="shared" si="2"/>
        <v>0</v>
      </c>
      <c r="L11" s="76" t="str">
        <f t="shared" si="0"/>
        <v xml:space="preserve"> </v>
      </c>
      <c r="M11" s="79"/>
      <c r="N11" s="80"/>
      <c r="O11" s="80"/>
      <c r="P11" s="75">
        <f t="shared" si="3"/>
        <v>0</v>
      </c>
      <c r="Q11" s="76" t="str">
        <f t="shared" si="1"/>
        <v xml:space="preserve"> </v>
      </c>
      <c r="R11" s="135" t="s">
        <v>66</v>
      </c>
      <c r="U11">
        <v>91</v>
      </c>
      <c r="V11" t="s">
        <v>54</v>
      </c>
    </row>
    <row r="12" spans="1:24" x14ac:dyDescent="0.25">
      <c r="A12" s="43" t="s">
        <v>92</v>
      </c>
      <c r="B12" s="44">
        <v>6</v>
      </c>
      <c r="C12" s="44">
        <v>21198</v>
      </c>
      <c r="D12" s="44" t="s">
        <v>133</v>
      </c>
      <c r="E12" s="45" t="s">
        <v>134</v>
      </c>
      <c r="F12" s="50" t="s">
        <v>49</v>
      </c>
      <c r="G12" s="79"/>
      <c r="H12" s="80"/>
      <c r="I12" s="80"/>
      <c r="J12" s="80"/>
      <c r="K12" s="75">
        <f t="shared" si="2"/>
        <v>0</v>
      </c>
      <c r="L12" s="76" t="str">
        <f t="shared" si="0"/>
        <v xml:space="preserve"> </v>
      </c>
      <c r="M12" s="79"/>
      <c r="N12" s="80"/>
      <c r="O12" s="80"/>
      <c r="P12" s="75">
        <f t="shared" si="3"/>
        <v>0</v>
      </c>
      <c r="Q12" s="76" t="str">
        <f t="shared" si="1"/>
        <v xml:space="preserve"> </v>
      </c>
      <c r="R12" s="135" t="s">
        <v>66</v>
      </c>
      <c r="U12">
        <v>101</v>
      </c>
      <c r="V12" t="s">
        <v>69</v>
      </c>
    </row>
    <row r="13" spans="1:24" x14ac:dyDescent="0.25">
      <c r="A13" s="43" t="s">
        <v>92</v>
      </c>
      <c r="B13" s="44">
        <v>7</v>
      </c>
      <c r="C13" s="44">
        <v>21364</v>
      </c>
      <c r="D13" s="44" t="s">
        <v>135</v>
      </c>
      <c r="E13" s="45" t="s">
        <v>136</v>
      </c>
      <c r="F13" s="50" t="s">
        <v>48</v>
      </c>
      <c r="G13" s="79"/>
      <c r="H13" s="80"/>
      <c r="I13" s="80"/>
      <c r="J13" s="80"/>
      <c r="K13" s="75">
        <f t="shared" si="2"/>
        <v>0</v>
      </c>
      <c r="L13" s="76" t="str">
        <f t="shared" si="0"/>
        <v xml:space="preserve"> </v>
      </c>
      <c r="M13" s="79"/>
      <c r="N13" s="80"/>
      <c r="O13" s="80"/>
      <c r="P13" s="75">
        <f t="shared" si="3"/>
        <v>0</v>
      </c>
      <c r="Q13" s="76" t="str">
        <f t="shared" si="1"/>
        <v xml:space="preserve"> </v>
      </c>
      <c r="R13" s="135" t="s">
        <v>66</v>
      </c>
    </row>
    <row r="14" spans="1:24" x14ac:dyDescent="0.25">
      <c r="A14" s="43" t="s">
        <v>92</v>
      </c>
      <c r="B14" s="44">
        <v>8</v>
      </c>
      <c r="C14" s="44">
        <v>21695</v>
      </c>
      <c r="D14" s="44" t="s">
        <v>137</v>
      </c>
      <c r="E14" s="45" t="s">
        <v>138</v>
      </c>
      <c r="F14" s="50" t="s">
        <v>48</v>
      </c>
      <c r="G14" s="79"/>
      <c r="H14" s="80"/>
      <c r="I14" s="80"/>
      <c r="J14" s="80"/>
      <c r="K14" s="75">
        <f t="shared" si="2"/>
        <v>0</v>
      </c>
      <c r="L14" s="76" t="str">
        <f t="shared" si="0"/>
        <v xml:space="preserve"> </v>
      </c>
      <c r="M14" s="79"/>
      <c r="N14" s="80"/>
      <c r="O14" s="80"/>
      <c r="P14" s="75">
        <f t="shared" si="3"/>
        <v>0</v>
      </c>
      <c r="Q14" s="76" t="str">
        <f t="shared" si="1"/>
        <v xml:space="preserve"> </v>
      </c>
      <c r="R14" s="135" t="s">
        <v>66</v>
      </c>
    </row>
    <row r="15" spans="1:24" x14ac:dyDescent="0.25">
      <c r="A15" s="43" t="s">
        <v>92</v>
      </c>
      <c r="B15" s="44">
        <v>9</v>
      </c>
      <c r="C15" s="44">
        <v>21123</v>
      </c>
      <c r="D15" s="44" t="s">
        <v>139</v>
      </c>
      <c r="E15" s="45" t="s">
        <v>140</v>
      </c>
      <c r="F15" s="50" t="s">
        <v>49</v>
      </c>
      <c r="G15" s="79"/>
      <c r="H15" s="80"/>
      <c r="I15" s="80"/>
      <c r="J15" s="80"/>
      <c r="K15" s="75">
        <f t="shared" si="2"/>
        <v>0</v>
      </c>
      <c r="L15" s="76" t="str">
        <f t="shared" si="0"/>
        <v xml:space="preserve"> </v>
      </c>
      <c r="M15" s="79"/>
      <c r="N15" s="80"/>
      <c r="O15" s="80"/>
      <c r="P15" s="75">
        <f t="shared" si="3"/>
        <v>0</v>
      </c>
      <c r="Q15" s="76" t="str">
        <f t="shared" si="1"/>
        <v xml:space="preserve"> </v>
      </c>
      <c r="R15" s="135" t="s">
        <v>66</v>
      </c>
    </row>
    <row r="16" spans="1:24" x14ac:dyDescent="0.25">
      <c r="A16" s="43" t="s">
        <v>92</v>
      </c>
      <c r="B16" s="44">
        <v>10</v>
      </c>
      <c r="C16" s="44">
        <v>21246</v>
      </c>
      <c r="D16" s="44" t="s">
        <v>141</v>
      </c>
      <c r="E16" s="45" t="s">
        <v>142</v>
      </c>
      <c r="F16" s="50" t="s">
        <v>48</v>
      </c>
      <c r="G16" s="79"/>
      <c r="H16" s="80"/>
      <c r="I16" s="80"/>
      <c r="J16" s="80"/>
      <c r="K16" s="75">
        <f t="shared" si="2"/>
        <v>0</v>
      </c>
      <c r="L16" s="76" t="str">
        <f t="shared" si="0"/>
        <v xml:space="preserve"> </v>
      </c>
      <c r="M16" s="79"/>
      <c r="N16" s="80"/>
      <c r="O16" s="80"/>
      <c r="P16" s="75">
        <f t="shared" si="3"/>
        <v>0</v>
      </c>
      <c r="Q16" s="76" t="str">
        <f t="shared" si="1"/>
        <v xml:space="preserve"> </v>
      </c>
      <c r="R16" s="135" t="s">
        <v>66</v>
      </c>
    </row>
    <row r="17" spans="1:18" x14ac:dyDescent="0.25">
      <c r="A17" s="43" t="s">
        <v>92</v>
      </c>
      <c r="B17" s="44">
        <v>11</v>
      </c>
      <c r="C17" s="44">
        <v>21326</v>
      </c>
      <c r="D17" s="44" t="s">
        <v>143</v>
      </c>
      <c r="E17" s="45" t="s">
        <v>144</v>
      </c>
      <c r="F17" s="50" t="s">
        <v>49</v>
      </c>
      <c r="G17" s="79"/>
      <c r="H17" s="80"/>
      <c r="I17" s="80"/>
      <c r="J17" s="80"/>
      <c r="K17" s="75">
        <f t="shared" si="2"/>
        <v>0</v>
      </c>
      <c r="L17" s="76" t="str">
        <f t="shared" si="0"/>
        <v xml:space="preserve"> </v>
      </c>
      <c r="M17" s="79"/>
      <c r="N17" s="80"/>
      <c r="O17" s="80"/>
      <c r="P17" s="75">
        <f t="shared" si="3"/>
        <v>0</v>
      </c>
      <c r="Q17" s="76" t="str">
        <f t="shared" si="1"/>
        <v xml:space="preserve"> </v>
      </c>
      <c r="R17" s="135" t="s">
        <v>66</v>
      </c>
    </row>
    <row r="18" spans="1:18" x14ac:dyDescent="0.25">
      <c r="A18" s="43" t="s">
        <v>92</v>
      </c>
      <c r="B18" s="44">
        <v>12</v>
      </c>
      <c r="C18" s="44">
        <v>21373</v>
      </c>
      <c r="D18" s="44" t="s">
        <v>145</v>
      </c>
      <c r="E18" s="45" t="s">
        <v>146</v>
      </c>
      <c r="F18" s="50" t="s">
        <v>49</v>
      </c>
      <c r="G18" s="79"/>
      <c r="H18" s="80"/>
      <c r="I18" s="80"/>
      <c r="J18" s="80"/>
      <c r="K18" s="75">
        <f t="shared" si="2"/>
        <v>0</v>
      </c>
      <c r="L18" s="76" t="str">
        <f t="shared" si="0"/>
        <v xml:space="preserve"> </v>
      </c>
      <c r="M18" s="79"/>
      <c r="N18" s="80"/>
      <c r="O18" s="80"/>
      <c r="P18" s="75">
        <f t="shared" si="3"/>
        <v>0</v>
      </c>
      <c r="Q18" s="76" t="str">
        <f t="shared" si="1"/>
        <v xml:space="preserve"> </v>
      </c>
      <c r="R18" s="135" t="s">
        <v>66</v>
      </c>
    </row>
    <row r="19" spans="1:18" x14ac:dyDescent="0.25">
      <c r="A19" s="43" t="s">
        <v>92</v>
      </c>
      <c r="B19" s="44">
        <v>13</v>
      </c>
      <c r="C19" s="44">
        <v>21374</v>
      </c>
      <c r="D19" s="44" t="s">
        <v>147</v>
      </c>
      <c r="E19" s="45" t="s">
        <v>148</v>
      </c>
      <c r="F19" s="50" t="s">
        <v>49</v>
      </c>
      <c r="G19" s="79"/>
      <c r="H19" s="80"/>
      <c r="I19" s="80"/>
      <c r="J19" s="80"/>
      <c r="K19" s="75">
        <f t="shared" si="2"/>
        <v>0</v>
      </c>
      <c r="L19" s="76" t="str">
        <f t="shared" si="0"/>
        <v xml:space="preserve"> </v>
      </c>
      <c r="M19" s="79"/>
      <c r="N19" s="80"/>
      <c r="O19" s="80"/>
      <c r="P19" s="75">
        <f t="shared" si="3"/>
        <v>0</v>
      </c>
      <c r="Q19" s="76" t="str">
        <f t="shared" si="1"/>
        <v xml:space="preserve"> </v>
      </c>
      <c r="R19" s="135" t="s">
        <v>66</v>
      </c>
    </row>
    <row r="20" spans="1:18" x14ac:dyDescent="0.25">
      <c r="A20" s="43" t="s">
        <v>92</v>
      </c>
      <c r="B20" s="44">
        <v>14</v>
      </c>
      <c r="C20" s="44">
        <v>21210</v>
      </c>
      <c r="D20" s="44" t="s">
        <v>149</v>
      </c>
      <c r="E20" s="45" t="s">
        <v>150</v>
      </c>
      <c r="F20" s="50" t="s">
        <v>49</v>
      </c>
      <c r="G20" s="79"/>
      <c r="H20" s="80"/>
      <c r="I20" s="80"/>
      <c r="J20" s="80"/>
      <c r="K20" s="75">
        <f t="shared" si="2"/>
        <v>0</v>
      </c>
      <c r="L20" s="76" t="str">
        <f t="shared" si="0"/>
        <v xml:space="preserve"> </v>
      </c>
      <c r="M20" s="79"/>
      <c r="N20" s="80"/>
      <c r="O20" s="80"/>
      <c r="P20" s="75">
        <f t="shared" si="3"/>
        <v>0</v>
      </c>
      <c r="Q20" s="76" t="str">
        <f t="shared" si="1"/>
        <v xml:space="preserve"> </v>
      </c>
      <c r="R20" s="135" t="s">
        <v>66</v>
      </c>
    </row>
    <row r="21" spans="1:18" x14ac:dyDescent="0.25">
      <c r="A21" s="43" t="s">
        <v>92</v>
      </c>
      <c r="B21" s="44">
        <v>15</v>
      </c>
      <c r="C21" s="44">
        <v>21252</v>
      </c>
      <c r="D21" s="44" t="s">
        <v>151</v>
      </c>
      <c r="E21" s="45" t="s">
        <v>152</v>
      </c>
      <c r="F21" s="50" t="s">
        <v>49</v>
      </c>
      <c r="G21" s="79"/>
      <c r="H21" s="80"/>
      <c r="I21" s="80"/>
      <c r="J21" s="80"/>
      <c r="K21" s="75">
        <f t="shared" si="2"/>
        <v>0</v>
      </c>
      <c r="L21" s="76" t="str">
        <f t="shared" si="0"/>
        <v xml:space="preserve"> </v>
      </c>
      <c r="M21" s="79"/>
      <c r="N21" s="80"/>
      <c r="O21" s="80"/>
      <c r="P21" s="75">
        <f t="shared" si="3"/>
        <v>0</v>
      </c>
      <c r="Q21" s="76" t="str">
        <f t="shared" si="1"/>
        <v xml:space="preserve"> </v>
      </c>
      <c r="R21" s="135" t="s">
        <v>66</v>
      </c>
    </row>
    <row r="22" spans="1:18" x14ac:dyDescent="0.25">
      <c r="A22" s="43" t="s">
        <v>92</v>
      </c>
      <c r="B22" s="44">
        <v>16</v>
      </c>
      <c r="C22" s="44">
        <v>21290</v>
      </c>
      <c r="D22" s="44" t="s">
        <v>153</v>
      </c>
      <c r="E22" s="45" t="s">
        <v>154</v>
      </c>
      <c r="F22" s="50" t="s">
        <v>49</v>
      </c>
      <c r="G22" s="79"/>
      <c r="H22" s="80"/>
      <c r="I22" s="80"/>
      <c r="J22" s="80"/>
      <c r="K22" s="75">
        <f t="shared" si="2"/>
        <v>0</v>
      </c>
      <c r="L22" s="76" t="str">
        <f t="shared" si="0"/>
        <v xml:space="preserve"> </v>
      </c>
      <c r="M22" s="79"/>
      <c r="N22" s="80"/>
      <c r="O22" s="80"/>
      <c r="P22" s="75">
        <f t="shared" si="3"/>
        <v>0</v>
      </c>
      <c r="Q22" s="76" t="str">
        <f t="shared" si="1"/>
        <v xml:space="preserve"> </v>
      </c>
      <c r="R22" s="135" t="s">
        <v>66</v>
      </c>
    </row>
    <row r="23" spans="1:18" x14ac:dyDescent="0.25">
      <c r="A23" s="43" t="s">
        <v>92</v>
      </c>
      <c r="B23" s="44">
        <v>17</v>
      </c>
      <c r="C23" s="44">
        <v>21131</v>
      </c>
      <c r="D23" s="44" t="s">
        <v>155</v>
      </c>
      <c r="E23" s="45" t="s">
        <v>156</v>
      </c>
      <c r="F23" s="50" t="s">
        <v>49</v>
      </c>
      <c r="G23" s="79"/>
      <c r="H23" s="80"/>
      <c r="I23" s="80"/>
      <c r="J23" s="80"/>
      <c r="K23" s="75">
        <f t="shared" si="2"/>
        <v>0</v>
      </c>
      <c r="L23" s="76" t="str">
        <f t="shared" si="0"/>
        <v xml:space="preserve"> </v>
      </c>
      <c r="M23" s="79"/>
      <c r="N23" s="80"/>
      <c r="O23" s="80"/>
      <c r="P23" s="75">
        <f t="shared" si="3"/>
        <v>0</v>
      </c>
      <c r="Q23" s="76" t="str">
        <f t="shared" si="1"/>
        <v xml:space="preserve"> </v>
      </c>
      <c r="R23" s="135" t="s">
        <v>66</v>
      </c>
    </row>
    <row r="24" spans="1:18" x14ac:dyDescent="0.25">
      <c r="A24" s="43" t="s">
        <v>92</v>
      </c>
      <c r="B24" s="44">
        <v>18</v>
      </c>
      <c r="C24" s="44">
        <v>21338</v>
      </c>
      <c r="D24" s="44" t="s">
        <v>157</v>
      </c>
      <c r="E24" s="45" t="s">
        <v>158</v>
      </c>
      <c r="F24" s="50" t="s">
        <v>49</v>
      </c>
      <c r="G24" s="79"/>
      <c r="H24" s="80"/>
      <c r="I24" s="80"/>
      <c r="J24" s="80"/>
      <c r="K24" s="75">
        <f t="shared" si="2"/>
        <v>0</v>
      </c>
      <c r="L24" s="76" t="str">
        <f t="shared" si="0"/>
        <v xml:space="preserve"> </v>
      </c>
      <c r="M24" s="79"/>
      <c r="N24" s="80"/>
      <c r="O24" s="80"/>
      <c r="P24" s="75">
        <f t="shared" si="3"/>
        <v>0</v>
      </c>
      <c r="Q24" s="76" t="str">
        <f t="shared" si="1"/>
        <v xml:space="preserve"> </v>
      </c>
      <c r="R24" s="135" t="s">
        <v>66</v>
      </c>
    </row>
    <row r="25" spans="1:18" x14ac:dyDescent="0.25">
      <c r="A25" s="43" t="s">
        <v>92</v>
      </c>
      <c r="B25" s="44">
        <v>19</v>
      </c>
      <c r="C25" s="44">
        <v>21094</v>
      </c>
      <c r="D25" s="44" t="s">
        <v>159</v>
      </c>
      <c r="E25" s="45" t="s">
        <v>160</v>
      </c>
      <c r="F25" s="50" t="s">
        <v>48</v>
      </c>
      <c r="G25" s="79"/>
      <c r="H25" s="80"/>
      <c r="I25" s="80"/>
      <c r="J25" s="80"/>
      <c r="K25" s="75">
        <f t="shared" si="2"/>
        <v>0</v>
      </c>
      <c r="L25" s="76" t="str">
        <f t="shared" si="0"/>
        <v xml:space="preserve"> </v>
      </c>
      <c r="M25" s="79"/>
      <c r="N25" s="80"/>
      <c r="O25" s="80"/>
      <c r="P25" s="75">
        <f t="shared" si="3"/>
        <v>0</v>
      </c>
      <c r="Q25" s="76" t="str">
        <f t="shared" si="1"/>
        <v xml:space="preserve"> </v>
      </c>
      <c r="R25" s="135" t="s">
        <v>66</v>
      </c>
    </row>
    <row r="26" spans="1:18" x14ac:dyDescent="0.25">
      <c r="A26" s="43" t="s">
        <v>92</v>
      </c>
      <c r="B26" s="44">
        <v>20</v>
      </c>
      <c r="C26" s="44">
        <v>21178</v>
      </c>
      <c r="D26" s="44" t="s">
        <v>161</v>
      </c>
      <c r="E26" s="45" t="s">
        <v>162</v>
      </c>
      <c r="F26" s="50" t="s">
        <v>48</v>
      </c>
      <c r="G26" s="79"/>
      <c r="H26" s="80"/>
      <c r="I26" s="80"/>
      <c r="J26" s="80"/>
      <c r="K26" s="75">
        <f t="shared" si="2"/>
        <v>0</v>
      </c>
      <c r="L26" s="76" t="str">
        <f t="shared" si="0"/>
        <v xml:space="preserve"> </v>
      </c>
      <c r="M26" s="79"/>
      <c r="N26" s="80"/>
      <c r="O26" s="80"/>
      <c r="P26" s="75">
        <f t="shared" si="3"/>
        <v>0</v>
      </c>
      <c r="Q26" s="76" t="str">
        <f t="shared" si="1"/>
        <v xml:space="preserve"> </v>
      </c>
      <c r="R26" s="135" t="s">
        <v>66</v>
      </c>
    </row>
    <row r="27" spans="1:18" x14ac:dyDescent="0.25">
      <c r="A27" s="43" t="s">
        <v>92</v>
      </c>
      <c r="B27" s="44">
        <v>21</v>
      </c>
      <c r="C27" s="44">
        <v>21132</v>
      </c>
      <c r="D27" s="44" t="s">
        <v>163</v>
      </c>
      <c r="E27" s="45" t="s">
        <v>164</v>
      </c>
      <c r="F27" s="50" t="s">
        <v>48</v>
      </c>
      <c r="G27" s="79"/>
      <c r="H27" s="80"/>
      <c r="I27" s="80"/>
      <c r="J27" s="80"/>
      <c r="K27" s="75">
        <f t="shared" si="2"/>
        <v>0</v>
      </c>
      <c r="L27" s="76" t="str">
        <f t="shared" si="0"/>
        <v xml:space="preserve"> </v>
      </c>
      <c r="M27" s="79"/>
      <c r="N27" s="80"/>
      <c r="O27" s="80"/>
      <c r="P27" s="75">
        <f t="shared" si="3"/>
        <v>0</v>
      </c>
      <c r="Q27" s="76" t="str">
        <f t="shared" si="1"/>
        <v xml:space="preserve"> </v>
      </c>
      <c r="R27" s="135" t="s">
        <v>66</v>
      </c>
    </row>
    <row r="28" spans="1:18" x14ac:dyDescent="0.25">
      <c r="A28" s="43" t="s">
        <v>92</v>
      </c>
      <c r="B28" s="44">
        <v>22</v>
      </c>
      <c r="C28" s="44">
        <v>21097</v>
      </c>
      <c r="D28" s="44" t="s">
        <v>165</v>
      </c>
      <c r="E28" s="45" t="s">
        <v>166</v>
      </c>
      <c r="F28" s="50" t="s">
        <v>48</v>
      </c>
      <c r="G28" s="79"/>
      <c r="H28" s="80"/>
      <c r="I28" s="80"/>
      <c r="J28" s="80"/>
      <c r="K28" s="75">
        <f t="shared" si="2"/>
        <v>0</v>
      </c>
      <c r="L28" s="76" t="str">
        <f t="shared" si="0"/>
        <v xml:space="preserve"> </v>
      </c>
      <c r="M28" s="79"/>
      <c r="N28" s="80"/>
      <c r="O28" s="80"/>
      <c r="P28" s="75">
        <f t="shared" si="3"/>
        <v>0</v>
      </c>
      <c r="Q28" s="76" t="str">
        <f t="shared" si="1"/>
        <v xml:space="preserve"> </v>
      </c>
      <c r="R28" s="135" t="s">
        <v>66</v>
      </c>
    </row>
    <row r="29" spans="1:18" x14ac:dyDescent="0.25">
      <c r="A29" s="43" t="s">
        <v>92</v>
      </c>
      <c r="B29" s="44">
        <v>23</v>
      </c>
      <c r="C29" s="44">
        <v>21219</v>
      </c>
      <c r="D29" s="44" t="s">
        <v>167</v>
      </c>
      <c r="E29" s="45" t="s">
        <v>168</v>
      </c>
      <c r="F29" s="50" t="s">
        <v>48</v>
      </c>
      <c r="G29" s="79"/>
      <c r="H29" s="80"/>
      <c r="I29" s="80"/>
      <c r="J29" s="80"/>
      <c r="K29" s="75">
        <f t="shared" si="2"/>
        <v>0</v>
      </c>
      <c r="L29" s="76" t="str">
        <f t="shared" si="0"/>
        <v xml:space="preserve"> </v>
      </c>
      <c r="M29" s="79"/>
      <c r="N29" s="80"/>
      <c r="O29" s="80"/>
      <c r="P29" s="75">
        <f t="shared" si="3"/>
        <v>0</v>
      </c>
      <c r="Q29" s="76" t="str">
        <f t="shared" si="1"/>
        <v xml:space="preserve"> </v>
      </c>
      <c r="R29" s="135" t="s">
        <v>66</v>
      </c>
    </row>
    <row r="30" spans="1:18" x14ac:dyDescent="0.25">
      <c r="A30" s="43" t="s">
        <v>92</v>
      </c>
      <c r="B30" s="44">
        <v>24</v>
      </c>
      <c r="C30" s="44">
        <v>21295</v>
      </c>
      <c r="D30" s="44" t="s">
        <v>169</v>
      </c>
      <c r="E30" s="45" t="s">
        <v>170</v>
      </c>
      <c r="F30" s="50" t="s">
        <v>48</v>
      </c>
      <c r="G30" s="79"/>
      <c r="H30" s="80"/>
      <c r="I30" s="80"/>
      <c r="J30" s="80"/>
      <c r="K30" s="75">
        <f t="shared" si="2"/>
        <v>0</v>
      </c>
      <c r="L30" s="76" t="str">
        <f t="shared" si="0"/>
        <v xml:space="preserve"> </v>
      </c>
      <c r="M30" s="79"/>
      <c r="N30" s="80"/>
      <c r="O30" s="80"/>
      <c r="P30" s="75">
        <f t="shared" si="3"/>
        <v>0</v>
      </c>
      <c r="Q30" s="76" t="str">
        <f t="shared" si="1"/>
        <v xml:space="preserve"> </v>
      </c>
      <c r="R30" s="135" t="s">
        <v>66</v>
      </c>
    </row>
    <row r="31" spans="1:18" x14ac:dyDescent="0.25">
      <c r="A31" s="43" t="s">
        <v>92</v>
      </c>
      <c r="B31" s="44">
        <v>25</v>
      </c>
      <c r="C31" s="44">
        <v>21380</v>
      </c>
      <c r="D31" s="44" t="s">
        <v>171</v>
      </c>
      <c r="E31" s="45" t="s">
        <v>172</v>
      </c>
      <c r="F31" s="50" t="s">
        <v>48</v>
      </c>
      <c r="G31" s="79"/>
      <c r="H31" s="80"/>
      <c r="I31" s="80"/>
      <c r="J31" s="80"/>
      <c r="K31" s="75">
        <f t="shared" si="2"/>
        <v>0</v>
      </c>
      <c r="L31" s="76" t="str">
        <f t="shared" si="0"/>
        <v xml:space="preserve"> </v>
      </c>
      <c r="M31" s="79"/>
      <c r="N31" s="80"/>
      <c r="O31" s="80"/>
      <c r="P31" s="75">
        <f t="shared" si="3"/>
        <v>0</v>
      </c>
      <c r="Q31" s="76" t="str">
        <f t="shared" si="1"/>
        <v xml:space="preserve"> </v>
      </c>
      <c r="R31" s="135" t="s">
        <v>66</v>
      </c>
    </row>
    <row r="32" spans="1:18" x14ac:dyDescent="0.25">
      <c r="A32" s="43" t="s">
        <v>92</v>
      </c>
      <c r="B32" s="44">
        <v>26</v>
      </c>
      <c r="C32" s="44">
        <v>21256</v>
      </c>
      <c r="D32" s="44" t="s">
        <v>173</v>
      </c>
      <c r="E32" s="45" t="s">
        <v>174</v>
      </c>
      <c r="F32" s="50" t="s">
        <v>48</v>
      </c>
      <c r="G32" s="79"/>
      <c r="H32" s="80"/>
      <c r="I32" s="80"/>
      <c r="J32" s="80"/>
      <c r="K32" s="75">
        <f t="shared" si="2"/>
        <v>0</v>
      </c>
      <c r="L32" s="76" t="str">
        <f t="shared" si="0"/>
        <v xml:space="preserve"> </v>
      </c>
      <c r="M32" s="79"/>
      <c r="N32" s="80"/>
      <c r="O32" s="80"/>
      <c r="P32" s="75">
        <f t="shared" si="3"/>
        <v>0</v>
      </c>
      <c r="Q32" s="76" t="str">
        <f t="shared" si="1"/>
        <v xml:space="preserve"> </v>
      </c>
      <c r="R32" s="135" t="s">
        <v>66</v>
      </c>
    </row>
    <row r="33" spans="1:18" x14ac:dyDescent="0.25">
      <c r="A33" s="43" t="s">
        <v>92</v>
      </c>
      <c r="B33" s="44">
        <v>27</v>
      </c>
      <c r="C33" s="44">
        <v>21261</v>
      </c>
      <c r="D33" s="44" t="s">
        <v>175</v>
      </c>
      <c r="E33" s="45" t="s">
        <v>176</v>
      </c>
      <c r="F33" s="50" t="s">
        <v>49</v>
      </c>
      <c r="G33" s="79"/>
      <c r="H33" s="80"/>
      <c r="I33" s="80"/>
      <c r="J33" s="80"/>
      <c r="K33" s="75">
        <f t="shared" si="2"/>
        <v>0</v>
      </c>
      <c r="L33" s="76" t="str">
        <f t="shared" si="0"/>
        <v xml:space="preserve"> </v>
      </c>
      <c r="M33" s="79"/>
      <c r="N33" s="80"/>
      <c r="O33" s="80"/>
      <c r="P33" s="75">
        <f t="shared" si="3"/>
        <v>0</v>
      </c>
      <c r="Q33" s="76" t="str">
        <f t="shared" si="1"/>
        <v xml:space="preserve"> </v>
      </c>
      <c r="R33" s="135" t="s">
        <v>66</v>
      </c>
    </row>
    <row r="34" spans="1:18" x14ac:dyDescent="0.25">
      <c r="A34" s="43" t="s">
        <v>92</v>
      </c>
      <c r="B34" s="44">
        <v>28</v>
      </c>
      <c r="C34" s="44">
        <v>21345</v>
      </c>
      <c r="D34" s="44" t="s">
        <v>177</v>
      </c>
      <c r="E34" s="45" t="s">
        <v>178</v>
      </c>
      <c r="F34" s="50" t="s">
        <v>49</v>
      </c>
      <c r="G34" s="79"/>
      <c r="H34" s="80"/>
      <c r="I34" s="80"/>
      <c r="J34" s="80"/>
      <c r="K34" s="75">
        <f t="shared" si="2"/>
        <v>0</v>
      </c>
      <c r="L34" s="76" t="str">
        <f t="shared" si="0"/>
        <v xml:space="preserve"> </v>
      </c>
      <c r="M34" s="79"/>
      <c r="N34" s="80"/>
      <c r="O34" s="80"/>
      <c r="P34" s="75">
        <f t="shared" si="3"/>
        <v>0</v>
      </c>
      <c r="Q34" s="76" t="str">
        <f t="shared" si="1"/>
        <v xml:space="preserve"> </v>
      </c>
      <c r="R34" s="135" t="s">
        <v>66</v>
      </c>
    </row>
    <row r="35" spans="1:18" x14ac:dyDescent="0.25">
      <c r="A35" s="43" t="s">
        <v>92</v>
      </c>
      <c r="B35" s="44">
        <v>29</v>
      </c>
      <c r="C35" s="44">
        <v>21303</v>
      </c>
      <c r="D35" s="44" t="s">
        <v>179</v>
      </c>
      <c r="E35" s="45" t="s">
        <v>180</v>
      </c>
      <c r="F35" s="50" t="s">
        <v>49</v>
      </c>
      <c r="G35" s="79"/>
      <c r="H35" s="80"/>
      <c r="I35" s="80"/>
      <c r="J35" s="80"/>
      <c r="K35" s="75">
        <f t="shared" si="2"/>
        <v>0</v>
      </c>
      <c r="L35" s="76" t="str">
        <f t="shared" si="0"/>
        <v xml:space="preserve"> </v>
      </c>
      <c r="M35" s="79"/>
      <c r="N35" s="80"/>
      <c r="O35" s="80"/>
      <c r="P35" s="75">
        <f t="shared" si="3"/>
        <v>0</v>
      </c>
      <c r="Q35" s="76" t="str">
        <f t="shared" si="1"/>
        <v xml:space="preserve"> </v>
      </c>
      <c r="R35" s="135" t="s">
        <v>66</v>
      </c>
    </row>
    <row r="36" spans="1:18" x14ac:dyDescent="0.25">
      <c r="A36" s="43" t="s">
        <v>92</v>
      </c>
      <c r="B36" s="44">
        <v>30</v>
      </c>
      <c r="C36" s="44">
        <v>21186</v>
      </c>
      <c r="D36" s="44" t="s">
        <v>181</v>
      </c>
      <c r="E36" s="45" t="s">
        <v>182</v>
      </c>
      <c r="F36" s="50" t="s">
        <v>48</v>
      </c>
      <c r="G36" s="79"/>
      <c r="H36" s="80"/>
      <c r="I36" s="80"/>
      <c r="J36" s="80"/>
      <c r="K36" s="75">
        <f t="shared" si="2"/>
        <v>0</v>
      </c>
      <c r="L36" s="76" t="str">
        <f t="shared" si="0"/>
        <v xml:space="preserve"> </v>
      </c>
      <c r="M36" s="79"/>
      <c r="N36" s="80"/>
      <c r="O36" s="80"/>
      <c r="P36" s="75">
        <f t="shared" si="3"/>
        <v>0</v>
      </c>
      <c r="Q36" s="76" t="str">
        <f t="shared" si="1"/>
        <v xml:space="preserve"> </v>
      </c>
      <c r="R36" s="135" t="s">
        <v>66</v>
      </c>
    </row>
    <row r="37" spans="1:18" x14ac:dyDescent="0.25">
      <c r="A37" s="43" t="s">
        <v>92</v>
      </c>
      <c r="B37" s="44">
        <v>31</v>
      </c>
      <c r="C37" s="44">
        <v>21143</v>
      </c>
      <c r="D37" s="44" t="s">
        <v>183</v>
      </c>
      <c r="E37" s="45" t="s">
        <v>184</v>
      </c>
      <c r="F37" s="50" t="s">
        <v>48</v>
      </c>
      <c r="G37" s="79"/>
      <c r="H37" s="80"/>
      <c r="I37" s="80"/>
      <c r="J37" s="80"/>
      <c r="K37" s="75">
        <f t="shared" si="2"/>
        <v>0</v>
      </c>
      <c r="L37" s="76" t="str">
        <f t="shared" si="0"/>
        <v xml:space="preserve"> </v>
      </c>
      <c r="M37" s="79"/>
      <c r="N37" s="80"/>
      <c r="O37" s="80"/>
      <c r="P37" s="75">
        <f t="shared" si="3"/>
        <v>0</v>
      </c>
      <c r="Q37" s="76" t="str">
        <f t="shared" si="1"/>
        <v xml:space="preserve"> </v>
      </c>
      <c r="R37" s="135" t="s">
        <v>66</v>
      </c>
    </row>
    <row r="38" spans="1:18" x14ac:dyDescent="0.25">
      <c r="A38" s="43" t="s">
        <v>92</v>
      </c>
      <c r="B38" s="44">
        <v>32</v>
      </c>
      <c r="C38" s="44">
        <v>21225</v>
      </c>
      <c r="D38" s="44" t="s">
        <v>185</v>
      </c>
      <c r="E38" s="45" t="s">
        <v>186</v>
      </c>
      <c r="F38" s="50" t="s">
        <v>49</v>
      </c>
      <c r="G38" s="79"/>
      <c r="H38" s="80"/>
      <c r="I38" s="80"/>
      <c r="J38" s="80"/>
      <c r="K38" s="75">
        <f t="shared" si="2"/>
        <v>0</v>
      </c>
      <c r="L38" s="76" t="str">
        <f t="shared" si="0"/>
        <v xml:space="preserve"> </v>
      </c>
      <c r="M38" s="79"/>
      <c r="N38" s="80"/>
      <c r="O38" s="80"/>
      <c r="P38" s="75">
        <f t="shared" si="3"/>
        <v>0</v>
      </c>
      <c r="Q38" s="76" t="str">
        <f t="shared" si="1"/>
        <v xml:space="preserve"> </v>
      </c>
      <c r="R38" s="135" t="s">
        <v>66</v>
      </c>
    </row>
    <row r="39" spans="1:18" x14ac:dyDescent="0.25">
      <c r="A39" s="43" t="s">
        <v>92</v>
      </c>
      <c r="B39" s="44">
        <v>33</v>
      </c>
      <c r="C39" s="44">
        <v>21309</v>
      </c>
      <c r="D39" s="44" t="s">
        <v>187</v>
      </c>
      <c r="E39" s="45" t="s">
        <v>188</v>
      </c>
      <c r="F39" s="50" t="s">
        <v>48</v>
      </c>
      <c r="G39" s="79"/>
      <c r="H39" s="80"/>
      <c r="I39" s="80"/>
      <c r="J39" s="80"/>
      <c r="K39" s="75">
        <f t="shared" si="2"/>
        <v>0</v>
      </c>
      <c r="L39" s="76" t="str">
        <f t="shared" si="0"/>
        <v xml:space="preserve"> </v>
      </c>
      <c r="M39" s="79"/>
      <c r="N39" s="80"/>
      <c r="O39" s="80"/>
      <c r="P39" s="75">
        <f t="shared" si="3"/>
        <v>0</v>
      </c>
      <c r="Q39" s="76" t="str">
        <f t="shared" si="1"/>
        <v xml:space="preserve"> </v>
      </c>
      <c r="R39" s="135" t="s">
        <v>66</v>
      </c>
    </row>
    <row r="40" spans="1:18" x14ac:dyDescent="0.25">
      <c r="A40" s="43" t="s">
        <v>92</v>
      </c>
      <c r="B40" s="44">
        <v>34</v>
      </c>
      <c r="C40" s="44">
        <v>21109</v>
      </c>
      <c r="D40" s="44" t="s">
        <v>189</v>
      </c>
      <c r="E40" s="45" t="s">
        <v>190</v>
      </c>
      <c r="F40" s="50" t="s">
        <v>48</v>
      </c>
      <c r="G40" s="79"/>
      <c r="H40" s="80"/>
      <c r="I40" s="80"/>
      <c r="J40" s="80"/>
      <c r="K40" s="75">
        <f t="shared" si="2"/>
        <v>0</v>
      </c>
      <c r="L40" s="76" t="str">
        <f t="shared" si="0"/>
        <v xml:space="preserve"> </v>
      </c>
      <c r="M40" s="79"/>
      <c r="N40" s="80"/>
      <c r="O40" s="80"/>
      <c r="P40" s="75">
        <f t="shared" si="3"/>
        <v>0</v>
      </c>
      <c r="Q40" s="76" t="str">
        <f t="shared" si="1"/>
        <v xml:space="preserve"> </v>
      </c>
      <c r="R40" s="135" t="s">
        <v>66</v>
      </c>
    </row>
    <row r="41" spans="1:18" x14ac:dyDescent="0.25">
      <c r="A41" s="43" t="s">
        <v>92</v>
      </c>
      <c r="B41" s="44">
        <v>35</v>
      </c>
      <c r="C41" s="44">
        <v>21150</v>
      </c>
      <c r="D41" s="44" t="s">
        <v>191</v>
      </c>
      <c r="E41" s="45" t="s">
        <v>192</v>
      </c>
      <c r="F41" s="50" t="s">
        <v>49</v>
      </c>
      <c r="G41" s="79"/>
      <c r="H41" s="80"/>
      <c r="I41" s="80"/>
      <c r="J41" s="80"/>
      <c r="K41" s="75">
        <f t="shared" si="2"/>
        <v>0</v>
      </c>
      <c r="L41" s="76" t="str">
        <f t="shared" si="0"/>
        <v xml:space="preserve"> </v>
      </c>
      <c r="M41" s="79"/>
      <c r="N41" s="80"/>
      <c r="O41" s="80"/>
      <c r="P41" s="75">
        <f t="shared" si="3"/>
        <v>0</v>
      </c>
      <c r="Q41" s="76" t="str">
        <f t="shared" si="1"/>
        <v xml:space="preserve"> </v>
      </c>
      <c r="R41" s="135" t="s">
        <v>66</v>
      </c>
    </row>
    <row r="42" spans="1:18" x14ac:dyDescent="0.25">
      <c r="A42" s="43" t="s">
        <v>92</v>
      </c>
      <c r="B42" s="44">
        <v>36</v>
      </c>
      <c r="C42" s="44">
        <v>21192</v>
      </c>
      <c r="D42" s="44" t="s">
        <v>193</v>
      </c>
      <c r="E42" s="45" t="s">
        <v>194</v>
      </c>
      <c r="F42" s="50" t="s">
        <v>48</v>
      </c>
      <c r="G42" s="79"/>
      <c r="H42" s="80"/>
      <c r="I42" s="80"/>
      <c r="J42" s="80"/>
      <c r="K42" s="75">
        <f t="shared" si="2"/>
        <v>0</v>
      </c>
      <c r="L42" s="76" t="str">
        <f t="shared" si="0"/>
        <v xml:space="preserve"> </v>
      </c>
      <c r="M42" s="79"/>
      <c r="N42" s="80"/>
      <c r="O42" s="80"/>
      <c r="P42" s="75">
        <f t="shared" si="3"/>
        <v>0</v>
      </c>
      <c r="Q42" s="76" t="str">
        <f t="shared" si="1"/>
        <v xml:space="preserve"> </v>
      </c>
      <c r="R42" s="135" t="s">
        <v>66</v>
      </c>
    </row>
    <row r="43" spans="1:18" x14ac:dyDescent="0.25">
      <c r="A43" s="43" t="s">
        <v>92</v>
      </c>
      <c r="B43" s="44">
        <v>37</v>
      </c>
      <c r="C43" s="44">
        <v>21354</v>
      </c>
      <c r="D43" s="44" t="s">
        <v>195</v>
      </c>
      <c r="E43" s="45" t="s">
        <v>196</v>
      </c>
      <c r="F43" s="50" t="s">
        <v>49</v>
      </c>
      <c r="G43" s="79"/>
      <c r="H43" s="80"/>
      <c r="I43" s="80"/>
      <c r="J43" s="80"/>
      <c r="K43" s="75">
        <f t="shared" si="2"/>
        <v>0</v>
      </c>
      <c r="L43" s="76" t="str">
        <f t="shared" si="0"/>
        <v xml:space="preserve"> </v>
      </c>
      <c r="M43" s="79"/>
      <c r="N43" s="80"/>
      <c r="O43" s="80"/>
      <c r="P43" s="75">
        <f t="shared" si="3"/>
        <v>0</v>
      </c>
      <c r="Q43" s="76" t="str">
        <f t="shared" si="1"/>
        <v xml:space="preserve"> </v>
      </c>
      <c r="R43" s="135" t="s">
        <v>66</v>
      </c>
    </row>
    <row r="44" spans="1:18" x14ac:dyDescent="0.25">
      <c r="A44" s="43" t="s">
        <v>92</v>
      </c>
      <c r="B44" s="44">
        <v>38</v>
      </c>
      <c r="C44" s="44">
        <v>21115</v>
      </c>
      <c r="D44" s="44" t="s">
        <v>197</v>
      </c>
      <c r="E44" s="45" t="s">
        <v>198</v>
      </c>
      <c r="F44" s="50" t="s">
        <v>49</v>
      </c>
      <c r="G44" s="79"/>
      <c r="H44" s="80"/>
      <c r="I44" s="80"/>
      <c r="J44" s="80"/>
      <c r="K44" s="75">
        <f t="shared" si="2"/>
        <v>0</v>
      </c>
      <c r="L44" s="76" t="str">
        <f t="shared" si="0"/>
        <v xml:space="preserve"> </v>
      </c>
      <c r="M44" s="79"/>
      <c r="N44" s="80"/>
      <c r="O44" s="80"/>
      <c r="P44" s="75">
        <f t="shared" si="3"/>
        <v>0</v>
      </c>
      <c r="Q44" s="76" t="str">
        <f t="shared" si="1"/>
        <v xml:space="preserve"> </v>
      </c>
      <c r="R44" s="135" t="s">
        <v>66</v>
      </c>
    </row>
    <row r="45" spans="1:18" x14ac:dyDescent="0.25">
      <c r="A45" s="43" t="s">
        <v>92</v>
      </c>
      <c r="B45" s="44">
        <v>39</v>
      </c>
      <c r="C45" s="44">
        <v>21275</v>
      </c>
      <c r="D45" s="44" t="s">
        <v>199</v>
      </c>
      <c r="E45" s="45" t="s">
        <v>200</v>
      </c>
      <c r="F45" s="50" t="s">
        <v>48</v>
      </c>
      <c r="G45" s="79"/>
      <c r="H45" s="80"/>
      <c r="I45" s="80"/>
      <c r="J45" s="80"/>
      <c r="K45" s="75">
        <f t="shared" si="2"/>
        <v>0</v>
      </c>
      <c r="L45" s="76" t="str">
        <f t="shared" si="0"/>
        <v xml:space="preserve"> </v>
      </c>
      <c r="M45" s="79"/>
      <c r="N45" s="80"/>
      <c r="O45" s="80"/>
      <c r="P45" s="75">
        <f t="shared" si="3"/>
        <v>0</v>
      </c>
      <c r="Q45" s="76" t="str">
        <f t="shared" si="1"/>
        <v xml:space="preserve"> </v>
      </c>
      <c r="R45" s="135" t="s">
        <v>66</v>
      </c>
    </row>
    <row r="46" spans="1:18" x14ac:dyDescent="0.25">
      <c r="A46" s="43" t="s">
        <v>92</v>
      </c>
      <c r="B46" s="44">
        <v>40</v>
      </c>
      <c r="C46" s="44"/>
      <c r="D46" s="44"/>
      <c r="E46" s="45"/>
      <c r="F46" s="50"/>
      <c r="G46" s="79"/>
      <c r="H46" s="80"/>
      <c r="I46" s="80"/>
      <c r="J46" s="80"/>
      <c r="K46" s="75">
        <f t="shared" si="2"/>
        <v>0</v>
      </c>
      <c r="L46" s="76" t="str">
        <f t="shared" si="0"/>
        <v xml:space="preserve"> </v>
      </c>
      <c r="M46" s="79"/>
      <c r="N46" s="80"/>
      <c r="O46" s="80"/>
      <c r="P46" s="75">
        <f t="shared" si="3"/>
        <v>0</v>
      </c>
      <c r="Q46" s="76" t="str">
        <f t="shared" si="1"/>
        <v xml:space="preserve"> </v>
      </c>
      <c r="R46" s="135"/>
    </row>
    <row r="47" spans="1:18" x14ac:dyDescent="0.25">
      <c r="A47" s="43" t="s">
        <v>93</v>
      </c>
      <c r="B47" s="44">
        <v>41</v>
      </c>
      <c r="C47" s="44">
        <v>21361</v>
      </c>
      <c r="D47" s="44" t="s">
        <v>201</v>
      </c>
      <c r="E47" s="45" t="s">
        <v>202</v>
      </c>
      <c r="F47" s="50" t="s">
        <v>48</v>
      </c>
      <c r="G47" s="79"/>
      <c r="H47" s="80"/>
      <c r="I47" s="80"/>
      <c r="J47" s="80"/>
      <c r="K47" s="75">
        <f t="shared" si="2"/>
        <v>0</v>
      </c>
      <c r="L47" s="76" t="str">
        <f t="shared" si="0"/>
        <v xml:space="preserve"> </v>
      </c>
      <c r="M47" s="79"/>
      <c r="N47" s="80"/>
      <c r="O47" s="80"/>
      <c r="P47" s="75">
        <f t="shared" si="3"/>
        <v>0</v>
      </c>
      <c r="Q47" s="76" t="str">
        <f t="shared" si="1"/>
        <v xml:space="preserve"> </v>
      </c>
      <c r="R47" s="135" t="s">
        <v>66</v>
      </c>
    </row>
    <row r="48" spans="1:18" x14ac:dyDescent="0.25">
      <c r="A48" s="43" t="s">
        <v>93</v>
      </c>
      <c r="B48" s="44">
        <v>42</v>
      </c>
      <c r="C48" s="44">
        <v>21241</v>
      </c>
      <c r="D48" s="44" t="s">
        <v>203</v>
      </c>
      <c r="E48" s="45" t="s">
        <v>204</v>
      </c>
      <c r="F48" s="50" t="s">
        <v>49</v>
      </c>
      <c r="G48" s="79"/>
      <c r="H48" s="80"/>
      <c r="I48" s="80"/>
      <c r="J48" s="80"/>
      <c r="K48" s="75">
        <f t="shared" si="2"/>
        <v>0</v>
      </c>
      <c r="L48" s="76" t="str">
        <f t="shared" si="0"/>
        <v xml:space="preserve"> </v>
      </c>
      <c r="M48" s="79"/>
      <c r="N48" s="80"/>
      <c r="O48" s="80"/>
      <c r="P48" s="75">
        <f t="shared" si="3"/>
        <v>0</v>
      </c>
      <c r="Q48" s="76" t="str">
        <f t="shared" si="1"/>
        <v xml:space="preserve"> </v>
      </c>
      <c r="R48" s="135" t="s">
        <v>66</v>
      </c>
    </row>
    <row r="49" spans="1:18" x14ac:dyDescent="0.25">
      <c r="A49" s="43" t="s">
        <v>93</v>
      </c>
      <c r="B49" s="44">
        <v>43</v>
      </c>
      <c r="C49" s="44">
        <v>21083</v>
      </c>
      <c r="D49" s="44" t="s">
        <v>205</v>
      </c>
      <c r="E49" s="45" t="s">
        <v>206</v>
      </c>
      <c r="F49" s="50" t="s">
        <v>49</v>
      </c>
      <c r="G49" s="79"/>
      <c r="H49" s="80"/>
      <c r="I49" s="80"/>
      <c r="J49" s="80"/>
      <c r="K49" s="75">
        <f t="shared" si="2"/>
        <v>0</v>
      </c>
      <c r="L49" s="76" t="str">
        <f t="shared" si="0"/>
        <v xml:space="preserve"> </v>
      </c>
      <c r="M49" s="79"/>
      <c r="N49" s="80"/>
      <c r="O49" s="80"/>
      <c r="P49" s="75">
        <f t="shared" si="3"/>
        <v>0</v>
      </c>
      <c r="Q49" s="76" t="str">
        <f t="shared" si="1"/>
        <v xml:space="preserve"> </v>
      </c>
      <c r="R49" s="135" t="s">
        <v>66</v>
      </c>
    </row>
    <row r="50" spans="1:18" x14ac:dyDescent="0.25">
      <c r="A50" s="43" t="s">
        <v>93</v>
      </c>
      <c r="B50" s="44">
        <v>44</v>
      </c>
      <c r="C50" s="44">
        <v>21121</v>
      </c>
      <c r="D50" s="44" t="s">
        <v>207</v>
      </c>
      <c r="E50" s="45" t="s">
        <v>208</v>
      </c>
      <c r="F50" s="50" t="s">
        <v>48</v>
      </c>
      <c r="G50" s="79"/>
      <c r="H50" s="80"/>
      <c r="I50" s="80"/>
      <c r="J50" s="80"/>
      <c r="K50" s="75">
        <f t="shared" si="2"/>
        <v>0</v>
      </c>
      <c r="L50" s="76" t="str">
        <f t="shared" si="0"/>
        <v xml:space="preserve"> </v>
      </c>
      <c r="M50" s="79"/>
      <c r="N50" s="80"/>
      <c r="O50" s="80"/>
      <c r="P50" s="75">
        <f t="shared" si="3"/>
        <v>0</v>
      </c>
      <c r="Q50" s="76" t="str">
        <f t="shared" si="1"/>
        <v xml:space="preserve"> </v>
      </c>
      <c r="R50" s="135" t="s">
        <v>66</v>
      </c>
    </row>
    <row r="51" spans="1:18" x14ac:dyDescent="0.25">
      <c r="A51" s="43" t="s">
        <v>93</v>
      </c>
      <c r="B51" s="44">
        <v>45</v>
      </c>
      <c r="C51" s="44">
        <v>21168</v>
      </c>
      <c r="D51" s="44" t="s">
        <v>209</v>
      </c>
      <c r="E51" s="45" t="s">
        <v>210</v>
      </c>
      <c r="F51" s="50" t="s">
        <v>48</v>
      </c>
      <c r="G51" s="79"/>
      <c r="H51" s="80"/>
      <c r="I51" s="80"/>
      <c r="J51" s="80"/>
      <c r="K51" s="75">
        <f t="shared" si="2"/>
        <v>0</v>
      </c>
      <c r="L51" s="76" t="str">
        <f t="shared" si="0"/>
        <v xml:space="preserve"> </v>
      </c>
      <c r="M51" s="79"/>
      <c r="N51" s="80"/>
      <c r="O51" s="80"/>
      <c r="P51" s="75">
        <f t="shared" si="3"/>
        <v>0</v>
      </c>
      <c r="Q51" s="76" t="str">
        <f t="shared" si="1"/>
        <v xml:space="preserve"> </v>
      </c>
      <c r="R51" s="135" t="s">
        <v>66</v>
      </c>
    </row>
    <row r="52" spans="1:18" x14ac:dyDescent="0.25">
      <c r="A52" s="43" t="s">
        <v>93</v>
      </c>
      <c r="B52" s="44">
        <v>46</v>
      </c>
      <c r="C52" s="44">
        <v>21696</v>
      </c>
      <c r="D52" s="44" t="s">
        <v>211</v>
      </c>
      <c r="E52" s="45" t="s">
        <v>212</v>
      </c>
      <c r="F52" s="50" t="s">
        <v>48</v>
      </c>
      <c r="G52" s="79"/>
      <c r="H52" s="80"/>
      <c r="I52" s="80"/>
      <c r="J52" s="80"/>
      <c r="K52" s="75">
        <f t="shared" si="2"/>
        <v>0</v>
      </c>
      <c r="L52" s="76" t="str">
        <f t="shared" si="0"/>
        <v xml:space="preserve"> </v>
      </c>
      <c r="M52" s="79"/>
      <c r="N52" s="80"/>
      <c r="O52" s="80"/>
      <c r="P52" s="75">
        <f t="shared" si="3"/>
        <v>0</v>
      </c>
      <c r="Q52" s="76" t="str">
        <f t="shared" si="1"/>
        <v xml:space="preserve"> </v>
      </c>
      <c r="R52" s="135" t="s">
        <v>66</v>
      </c>
    </row>
    <row r="53" spans="1:18" x14ac:dyDescent="0.25">
      <c r="A53" s="43" t="s">
        <v>93</v>
      </c>
      <c r="B53" s="44">
        <v>47</v>
      </c>
      <c r="C53" s="44">
        <v>21327</v>
      </c>
      <c r="D53" s="44" t="s">
        <v>213</v>
      </c>
      <c r="E53" s="45" t="s">
        <v>214</v>
      </c>
      <c r="F53" s="50" t="s">
        <v>48</v>
      </c>
      <c r="G53" s="79"/>
      <c r="H53" s="80"/>
      <c r="I53" s="80"/>
      <c r="J53" s="80"/>
      <c r="K53" s="75">
        <f t="shared" si="2"/>
        <v>0</v>
      </c>
      <c r="L53" s="76" t="str">
        <f t="shared" si="0"/>
        <v xml:space="preserve"> </v>
      </c>
      <c r="M53" s="79"/>
      <c r="N53" s="80"/>
      <c r="O53" s="80"/>
      <c r="P53" s="75">
        <f t="shared" si="3"/>
        <v>0</v>
      </c>
      <c r="Q53" s="76" t="str">
        <f t="shared" si="1"/>
        <v xml:space="preserve"> </v>
      </c>
      <c r="R53" s="135" t="s">
        <v>66</v>
      </c>
    </row>
    <row r="54" spans="1:18" x14ac:dyDescent="0.25">
      <c r="A54" s="43" t="s">
        <v>93</v>
      </c>
      <c r="B54" s="44">
        <v>48</v>
      </c>
      <c r="C54" s="44">
        <v>21087</v>
      </c>
      <c r="D54" s="44" t="s">
        <v>215</v>
      </c>
      <c r="E54" s="45" t="s">
        <v>216</v>
      </c>
      <c r="F54" s="50" t="s">
        <v>48</v>
      </c>
      <c r="G54" s="79"/>
      <c r="H54" s="80"/>
      <c r="I54" s="80"/>
      <c r="J54" s="80"/>
      <c r="K54" s="75">
        <f t="shared" si="2"/>
        <v>0</v>
      </c>
      <c r="L54" s="76" t="str">
        <f t="shared" si="0"/>
        <v xml:space="preserve"> </v>
      </c>
      <c r="M54" s="79"/>
      <c r="N54" s="80"/>
      <c r="O54" s="80"/>
      <c r="P54" s="75">
        <f t="shared" si="3"/>
        <v>0</v>
      </c>
      <c r="Q54" s="76" t="str">
        <f t="shared" si="1"/>
        <v xml:space="preserve"> </v>
      </c>
      <c r="R54" s="135" t="s">
        <v>66</v>
      </c>
    </row>
    <row r="55" spans="1:18" x14ac:dyDescent="0.25">
      <c r="A55" s="43" t="s">
        <v>93</v>
      </c>
      <c r="B55" s="44">
        <v>49</v>
      </c>
      <c r="C55" s="44">
        <v>21284</v>
      </c>
      <c r="D55" s="44" t="s">
        <v>217</v>
      </c>
      <c r="E55" s="45" t="s">
        <v>218</v>
      </c>
      <c r="F55" s="50" t="s">
        <v>49</v>
      </c>
      <c r="G55" s="79"/>
      <c r="H55" s="80"/>
      <c r="I55" s="80"/>
      <c r="J55" s="80"/>
      <c r="K55" s="75">
        <f t="shared" si="2"/>
        <v>0</v>
      </c>
      <c r="L55" s="76" t="str">
        <f t="shared" si="0"/>
        <v xml:space="preserve"> </v>
      </c>
      <c r="M55" s="79"/>
      <c r="N55" s="80"/>
      <c r="O55" s="80"/>
      <c r="P55" s="75">
        <f t="shared" si="3"/>
        <v>0</v>
      </c>
      <c r="Q55" s="76" t="str">
        <f t="shared" si="1"/>
        <v xml:space="preserve"> </v>
      </c>
      <c r="R55" s="135" t="s">
        <v>66</v>
      </c>
    </row>
    <row r="56" spans="1:18" x14ac:dyDescent="0.25">
      <c r="A56" s="43" t="s">
        <v>93</v>
      </c>
      <c r="B56" s="44">
        <v>50</v>
      </c>
      <c r="C56" s="44">
        <v>21370</v>
      </c>
      <c r="D56" s="44" t="s">
        <v>219</v>
      </c>
      <c r="E56" s="45" t="s">
        <v>220</v>
      </c>
      <c r="F56" s="50" t="s">
        <v>48</v>
      </c>
      <c r="G56" s="79"/>
      <c r="H56" s="80"/>
      <c r="I56" s="80"/>
      <c r="J56" s="80"/>
      <c r="K56" s="75">
        <f t="shared" si="2"/>
        <v>0</v>
      </c>
      <c r="L56" s="76" t="str">
        <f t="shared" si="0"/>
        <v xml:space="preserve"> </v>
      </c>
      <c r="M56" s="79"/>
      <c r="N56" s="80"/>
      <c r="O56" s="80"/>
      <c r="P56" s="75">
        <f t="shared" si="3"/>
        <v>0</v>
      </c>
      <c r="Q56" s="76" t="str">
        <f t="shared" si="1"/>
        <v xml:space="preserve"> </v>
      </c>
      <c r="R56" s="135" t="s">
        <v>66</v>
      </c>
    </row>
    <row r="57" spans="1:18" x14ac:dyDescent="0.25">
      <c r="A57" s="43" t="s">
        <v>93</v>
      </c>
      <c r="B57" s="44">
        <v>51</v>
      </c>
      <c r="C57" s="44">
        <v>21371</v>
      </c>
      <c r="D57" s="44" t="s">
        <v>221</v>
      </c>
      <c r="E57" s="45" t="s">
        <v>222</v>
      </c>
      <c r="F57" s="50" t="s">
        <v>49</v>
      </c>
      <c r="G57" s="79"/>
      <c r="H57" s="80"/>
      <c r="I57" s="80"/>
      <c r="J57" s="80"/>
      <c r="K57" s="75">
        <f t="shared" si="2"/>
        <v>0</v>
      </c>
      <c r="L57" s="76" t="str">
        <f t="shared" si="0"/>
        <v xml:space="preserve"> </v>
      </c>
      <c r="M57" s="79"/>
      <c r="N57" s="80"/>
      <c r="O57" s="80"/>
      <c r="P57" s="75">
        <f t="shared" si="3"/>
        <v>0</v>
      </c>
      <c r="Q57" s="76" t="str">
        <f t="shared" si="1"/>
        <v xml:space="preserve"> </v>
      </c>
      <c r="R57" s="135" t="s">
        <v>66</v>
      </c>
    </row>
    <row r="58" spans="1:18" x14ac:dyDescent="0.25">
      <c r="A58" s="43" t="s">
        <v>93</v>
      </c>
      <c r="B58" s="44">
        <v>52</v>
      </c>
      <c r="C58" s="44">
        <v>21375</v>
      </c>
      <c r="D58" s="44" t="s">
        <v>223</v>
      </c>
      <c r="E58" s="45" t="s">
        <v>224</v>
      </c>
      <c r="F58" s="50" t="s">
        <v>49</v>
      </c>
      <c r="G58" s="79"/>
      <c r="H58" s="80"/>
      <c r="I58" s="80"/>
      <c r="J58" s="80"/>
      <c r="K58" s="75">
        <f t="shared" si="2"/>
        <v>0</v>
      </c>
      <c r="L58" s="76" t="str">
        <f t="shared" si="0"/>
        <v xml:space="preserve"> </v>
      </c>
      <c r="M58" s="79"/>
      <c r="N58" s="80"/>
      <c r="O58" s="80"/>
      <c r="P58" s="75">
        <f t="shared" si="3"/>
        <v>0</v>
      </c>
      <c r="Q58" s="76" t="str">
        <f t="shared" si="1"/>
        <v xml:space="preserve"> </v>
      </c>
      <c r="R58" s="135" t="s">
        <v>66</v>
      </c>
    </row>
    <row r="59" spans="1:18" x14ac:dyDescent="0.25">
      <c r="A59" s="43" t="s">
        <v>93</v>
      </c>
      <c r="B59" s="44">
        <v>53</v>
      </c>
      <c r="C59" s="44">
        <v>21287</v>
      </c>
      <c r="D59" s="44" t="s">
        <v>225</v>
      </c>
      <c r="E59" s="45" t="s">
        <v>226</v>
      </c>
      <c r="F59" s="50" t="s">
        <v>48</v>
      </c>
      <c r="G59" s="79"/>
      <c r="H59" s="80"/>
      <c r="I59" s="80"/>
      <c r="J59" s="80"/>
      <c r="K59" s="75">
        <f t="shared" si="2"/>
        <v>0</v>
      </c>
      <c r="L59" s="76" t="str">
        <f t="shared" si="0"/>
        <v xml:space="preserve"> </v>
      </c>
      <c r="M59" s="79"/>
      <c r="N59" s="80"/>
      <c r="O59" s="80"/>
      <c r="P59" s="75">
        <f t="shared" si="3"/>
        <v>0</v>
      </c>
      <c r="Q59" s="76" t="str">
        <f t="shared" si="1"/>
        <v xml:space="preserve"> </v>
      </c>
      <c r="R59" s="135" t="s">
        <v>66</v>
      </c>
    </row>
    <row r="60" spans="1:18" x14ac:dyDescent="0.25">
      <c r="A60" s="43" t="s">
        <v>93</v>
      </c>
      <c r="B60" s="44">
        <v>54</v>
      </c>
      <c r="C60" s="44">
        <v>21331</v>
      </c>
      <c r="D60" s="44" t="s">
        <v>227</v>
      </c>
      <c r="E60" s="45" t="s">
        <v>228</v>
      </c>
      <c r="F60" s="50" t="s">
        <v>49</v>
      </c>
      <c r="G60" s="79"/>
      <c r="H60" s="80"/>
      <c r="I60" s="80"/>
      <c r="J60" s="80"/>
      <c r="K60" s="75">
        <f t="shared" si="2"/>
        <v>0</v>
      </c>
      <c r="L60" s="76" t="str">
        <f t="shared" si="0"/>
        <v xml:space="preserve"> </v>
      </c>
      <c r="M60" s="79"/>
      <c r="N60" s="80"/>
      <c r="O60" s="80"/>
      <c r="P60" s="75">
        <f t="shared" si="3"/>
        <v>0</v>
      </c>
      <c r="Q60" s="76" t="str">
        <f t="shared" si="1"/>
        <v xml:space="preserve"> </v>
      </c>
      <c r="R60" s="135" t="s">
        <v>66</v>
      </c>
    </row>
    <row r="61" spans="1:18" x14ac:dyDescent="0.25">
      <c r="A61" s="43" t="s">
        <v>93</v>
      </c>
      <c r="B61" s="44">
        <v>55</v>
      </c>
      <c r="C61" s="44">
        <v>21697</v>
      </c>
      <c r="D61" s="44" t="s">
        <v>229</v>
      </c>
      <c r="E61" s="45" t="s">
        <v>230</v>
      </c>
      <c r="F61" s="50" t="s">
        <v>49</v>
      </c>
      <c r="G61" s="79"/>
      <c r="H61" s="80"/>
      <c r="I61" s="80"/>
      <c r="J61" s="80"/>
      <c r="K61" s="75">
        <f t="shared" si="2"/>
        <v>0</v>
      </c>
      <c r="L61" s="76" t="str">
        <f t="shared" si="0"/>
        <v xml:space="preserve"> </v>
      </c>
      <c r="M61" s="79"/>
      <c r="N61" s="80"/>
      <c r="O61" s="80"/>
      <c r="P61" s="75">
        <f t="shared" si="3"/>
        <v>0</v>
      </c>
      <c r="Q61" s="76" t="str">
        <f t="shared" si="1"/>
        <v xml:space="preserve"> </v>
      </c>
      <c r="R61" s="135" t="s">
        <v>66</v>
      </c>
    </row>
    <row r="62" spans="1:18" x14ac:dyDescent="0.25">
      <c r="A62" s="43" t="s">
        <v>93</v>
      </c>
      <c r="B62" s="44">
        <v>56</v>
      </c>
      <c r="C62" s="44">
        <v>21334</v>
      </c>
      <c r="D62" s="44" t="s">
        <v>231</v>
      </c>
      <c r="E62" s="45" t="s">
        <v>232</v>
      </c>
      <c r="F62" s="50" t="s">
        <v>49</v>
      </c>
      <c r="G62" s="79"/>
      <c r="H62" s="80"/>
      <c r="I62" s="80"/>
      <c r="J62" s="80"/>
      <c r="K62" s="75">
        <f t="shared" si="2"/>
        <v>0</v>
      </c>
      <c r="L62" s="76" t="str">
        <f t="shared" si="0"/>
        <v xml:space="preserve"> </v>
      </c>
      <c r="M62" s="79"/>
      <c r="N62" s="80"/>
      <c r="O62" s="80"/>
      <c r="P62" s="75">
        <f t="shared" si="3"/>
        <v>0</v>
      </c>
      <c r="Q62" s="76" t="str">
        <f t="shared" si="1"/>
        <v xml:space="preserve"> </v>
      </c>
      <c r="R62" s="135" t="s">
        <v>66</v>
      </c>
    </row>
    <row r="63" spans="1:18" x14ac:dyDescent="0.25">
      <c r="A63" s="43" t="s">
        <v>93</v>
      </c>
      <c r="B63" s="44">
        <v>57</v>
      </c>
      <c r="C63" s="44">
        <v>21093</v>
      </c>
      <c r="D63" s="44" t="s">
        <v>233</v>
      </c>
      <c r="E63" s="45" t="s">
        <v>234</v>
      </c>
      <c r="F63" s="50" t="s">
        <v>49</v>
      </c>
      <c r="G63" s="79"/>
      <c r="H63" s="80"/>
      <c r="I63" s="80"/>
      <c r="J63" s="80"/>
      <c r="K63" s="75">
        <f t="shared" si="2"/>
        <v>0</v>
      </c>
      <c r="L63" s="76" t="str">
        <f t="shared" si="0"/>
        <v xml:space="preserve"> </v>
      </c>
      <c r="M63" s="79"/>
      <c r="N63" s="80"/>
      <c r="O63" s="80"/>
      <c r="P63" s="75">
        <f t="shared" si="3"/>
        <v>0</v>
      </c>
      <c r="Q63" s="76" t="str">
        <f t="shared" si="1"/>
        <v xml:space="preserve"> </v>
      </c>
      <c r="R63" s="135" t="s">
        <v>66</v>
      </c>
    </row>
    <row r="64" spans="1:18" x14ac:dyDescent="0.25">
      <c r="A64" s="43" t="s">
        <v>93</v>
      </c>
      <c r="B64" s="44">
        <v>58</v>
      </c>
      <c r="C64" s="44">
        <v>21254</v>
      </c>
      <c r="D64" s="44" t="s">
        <v>235</v>
      </c>
      <c r="E64" s="45" t="s">
        <v>236</v>
      </c>
      <c r="F64" s="50" t="s">
        <v>48</v>
      </c>
      <c r="G64" s="79"/>
      <c r="H64" s="80"/>
      <c r="I64" s="80"/>
      <c r="J64" s="80"/>
      <c r="K64" s="75">
        <f t="shared" si="2"/>
        <v>0</v>
      </c>
      <c r="L64" s="76" t="str">
        <f t="shared" si="0"/>
        <v xml:space="preserve"> </v>
      </c>
      <c r="M64" s="79"/>
      <c r="N64" s="80"/>
      <c r="O64" s="80"/>
      <c r="P64" s="75">
        <f t="shared" si="3"/>
        <v>0</v>
      </c>
      <c r="Q64" s="76" t="str">
        <f t="shared" si="1"/>
        <v xml:space="preserve"> </v>
      </c>
      <c r="R64" s="135" t="s">
        <v>66</v>
      </c>
    </row>
    <row r="65" spans="1:18" x14ac:dyDescent="0.25">
      <c r="A65" s="43" t="s">
        <v>93</v>
      </c>
      <c r="B65" s="44">
        <v>59</v>
      </c>
      <c r="C65" s="44">
        <v>21180</v>
      </c>
      <c r="D65" s="44" t="s">
        <v>237</v>
      </c>
      <c r="E65" s="45" t="s">
        <v>238</v>
      </c>
      <c r="F65" s="50" t="s">
        <v>48</v>
      </c>
      <c r="G65" s="79"/>
      <c r="H65" s="80"/>
      <c r="I65" s="80"/>
      <c r="J65" s="80"/>
      <c r="K65" s="75">
        <f t="shared" si="2"/>
        <v>0</v>
      </c>
      <c r="L65" s="76" t="str">
        <f t="shared" si="0"/>
        <v xml:space="preserve"> </v>
      </c>
      <c r="M65" s="79"/>
      <c r="N65" s="80"/>
      <c r="O65" s="80"/>
      <c r="P65" s="75">
        <f t="shared" si="3"/>
        <v>0</v>
      </c>
      <c r="Q65" s="76" t="str">
        <f t="shared" si="1"/>
        <v xml:space="preserve"> </v>
      </c>
      <c r="R65" s="135" t="s">
        <v>66</v>
      </c>
    </row>
    <row r="66" spans="1:18" x14ac:dyDescent="0.25">
      <c r="A66" s="43" t="s">
        <v>93</v>
      </c>
      <c r="B66" s="44">
        <v>60</v>
      </c>
      <c r="C66" s="44">
        <v>21135</v>
      </c>
      <c r="D66" s="44" t="s">
        <v>239</v>
      </c>
      <c r="E66" s="45" t="s">
        <v>240</v>
      </c>
      <c r="F66" s="50" t="s">
        <v>48</v>
      </c>
      <c r="G66" s="79"/>
      <c r="H66" s="80"/>
      <c r="I66" s="80"/>
      <c r="J66" s="80"/>
      <c r="K66" s="75">
        <f t="shared" si="2"/>
        <v>0</v>
      </c>
      <c r="L66" s="76" t="str">
        <f t="shared" si="0"/>
        <v xml:space="preserve"> </v>
      </c>
      <c r="M66" s="79"/>
      <c r="N66" s="80"/>
      <c r="O66" s="80"/>
      <c r="P66" s="75">
        <f t="shared" si="3"/>
        <v>0</v>
      </c>
      <c r="Q66" s="76" t="str">
        <f t="shared" si="1"/>
        <v xml:space="preserve"> </v>
      </c>
      <c r="R66" s="135" t="s">
        <v>66</v>
      </c>
    </row>
    <row r="67" spans="1:18" x14ac:dyDescent="0.25">
      <c r="A67" s="43" t="s">
        <v>93</v>
      </c>
      <c r="B67" s="44">
        <v>61</v>
      </c>
      <c r="C67" s="44">
        <v>21342</v>
      </c>
      <c r="D67" s="44" t="s">
        <v>241</v>
      </c>
      <c r="E67" s="45" t="s">
        <v>242</v>
      </c>
      <c r="F67" s="50" t="s">
        <v>48</v>
      </c>
      <c r="G67" s="79"/>
      <c r="H67" s="80"/>
      <c r="I67" s="80"/>
      <c r="J67" s="80"/>
      <c r="K67" s="75">
        <f t="shared" si="2"/>
        <v>0</v>
      </c>
      <c r="L67" s="76" t="str">
        <f t="shared" si="0"/>
        <v xml:space="preserve"> </v>
      </c>
      <c r="M67" s="79"/>
      <c r="N67" s="80"/>
      <c r="O67" s="80"/>
      <c r="P67" s="75">
        <f t="shared" si="3"/>
        <v>0</v>
      </c>
      <c r="Q67" s="76" t="str">
        <f t="shared" si="1"/>
        <v xml:space="preserve"> </v>
      </c>
      <c r="R67" s="135" t="s">
        <v>66</v>
      </c>
    </row>
    <row r="68" spans="1:18" x14ac:dyDescent="0.25">
      <c r="A68" s="43" t="s">
        <v>93</v>
      </c>
      <c r="B68" s="44">
        <v>62</v>
      </c>
      <c r="C68" s="44">
        <v>21222</v>
      </c>
      <c r="D68" s="44" t="s">
        <v>243</v>
      </c>
      <c r="E68" s="45" t="s">
        <v>244</v>
      </c>
      <c r="F68" s="50" t="s">
        <v>48</v>
      </c>
      <c r="G68" s="79"/>
      <c r="H68" s="80"/>
      <c r="I68" s="80"/>
      <c r="J68" s="80"/>
      <c r="K68" s="75">
        <f t="shared" si="2"/>
        <v>0</v>
      </c>
      <c r="L68" s="76" t="str">
        <f t="shared" si="0"/>
        <v xml:space="preserve"> </v>
      </c>
      <c r="M68" s="79"/>
      <c r="N68" s="80"/>
      <c r="O68" s="80"/>
      <c r="P68" s="75">
        <f t="shared" si="3"/>
        <v>0</v>
      </c>
      <c r="Q68" s="76" t="str">
        <f t="shared" si="1"/>
        <v xml:space="preserve"> </v>
      </c>
      <c r="R68" s="135" t="s">
        <v>66</v>
      </c>
    </row>
    <row r="69" spans="1:18" x14ac:dyDescent="0.25">
      <c r="A69" s="43" t="s">
        <v>93</v>
      </c>
      <c r="B69" s="44">
        <v>63</v>
      </c>
      <c r="C69" s="44">
        <v>21258</v>
      </c>
      <c r="D69" s="44" t="s">
        <v>245</v>
      </c>
      <c r="E69" s="45" t="s">
        <v>246</v>
      </c>
      <c r="F69" s="50" t="s">
        <v>48</v>
      </c>
      <c r="G69" s="79"/>
      <c r="H69" s="80"/>
      <c r="I69" s="80"/>
      <c r="J69" s="80"/>
      <c r="K69" s="75">
        <f t="shared" si="2"/>
        <v>0</v>
      </c>
      <c r="L69" s="76" t="str">
        <f t="shared" si="0"/>
        <v xml:space="preserve"> </v>
      </c>
      <c r="M69" s="79"/>
      <c r="N69" s="80"/>
      <c r="O69" s="80"/>
      <c r="P69" s="75">
        <f t="shared" si="3"/>
        <v>0</v>
      </c>
      <c r="Q69" s="76" t="str">
        <f t="shared" si="1"/>
        <v xml:space="preserve"> </v>
      </c>
      <c r="R69" s="135" t="s">
        <v>66</v>
      </c>
    </row>
    <row r="70" spans="1:18" x14ac:dyDescent="0.25">
      <c r="A70" s="43" t="s">
        <v>93</v>
      </c>
      <c r="B70" s="44">
        <v>64</v>
      </c>
      <c r="C70" s="44">
        <v>21260</v>
      </c>
      <c r="D70" s="44" t="s">
        <v>247</v>
      </c>
      <c r="E70" s="45" t="s">
        <v>248</v>
      </c>
      <c r="F70" s="50" t="s">
        <v>49</v>
      </c>
      <c r="G70" s="79"/>
      <c r="H70" s="80"/>
      <c r="I70" s="80"/>
      <c r="J70" s="80"/>
      <c r="K70" s="75">
        <f t="shared" si="2"/>
        <v>0</v>
      </c>
      <c r="L70" s="76" t="str">
        <f t="shared" si="0"/>
        <v xml:space="preserve"> </v>
      </c>
      <c r="M70" s="79"/>
      <c r="N70" s="80"/>
      <c r="O70" s="80"/>
      <c r="P70" s="75">
        <f t="shared" si="3"/>
        <v>0</v>
      </c>
      <c r="Q70" s="76" t="str">
        <f t="shared" si="1"/>
        <v xml:space="preserve"> </v>
      </c>
      <c r="R70" s="135" t="s">
        <v>66</v>
      </c>
    </row>
    <row r="71" spans="1:18" x14ac:dyDescent="0.25">
      <c r="A71" s="43" t="s">
        <v>93</v>
      </c>
      <c r="B71" s="44">
        <v>65</v>
      </c>
      <c r="C71" s="44">
        <v>21184</v>
      </c>
      <c r="D71" s="44" t="s">
        <v>249</v>
      </c>
      <c r="E71" s="45" t="s">
        <v>250</v>
      </c>
      <c r="F71" s="50" t="s">
        <v>49</v>
      </c>
      <c r="G71" s="79"/>
      <c r="H71" s="80"/>
      <c r="I71" s="80"/>
      <c r="J71" s="80"/>
      <c r="K71" s="75">
        <f t="shared" si="2"/>
        <v>0</v>
      </c>
      <c r="L71" s="76" t="str">
        <f t="shared" ref="L71:L134" si="4">VLOOKUP(K71,predikat,2)</f>
        <v xml:space="preserve"> </v>
      </c>
      <c r="M71" s="79"/>
      <c r="N71" s="80"/>
      <c r="O71" s="80"/>
      <c r="P71" s="75">
        <f t="shared" si="3"/>
        <v>0</v>
      </c>
      <c r="Q71" s="76" t="str">
        <f t="shared" ref="Q71:Q134" si="5">VLOOKUP(P71,predikat,2)</f>
        <v xml:space="preserve"> </v>
      </c>
      <c r="R71" s="135" t="s">
        <v>66</v>
      </c>
    </row>
    <row r="72" spans="1:18" x14ac:dyDescent="0.25">
      <c r="A72" s="43" t="s">
        <v>93</v>
      </c>
      <c r="B72" s="44">
        <v>66</v>
      </c>
      <c r="C72" s="44">
        <v>21103</v>
      </c>
      <c r="D72" s="44" t="s">
        <v>251</v>
      </c>
      <c r="E72" s="45" t="s">
        <v>252</v>
      </c>
      <c r="F72" s="50" t="s">
        <v>49</v>
      </c>
      <c r="G72" s="79"/>
      <c r="H72" s="80"/>
      <c r="I72" s="80"/>
      <c r="J72" s="80"/>
      <c r="K72" s="75">
        <f t="shared" ref="K72:K135" si="6">IF(COUNTA(G72:I72)=0,0,ROUND((SUM(G72:I72)/COUNTA(G72:I72)*$J$1+SUM(J72)*$J$2)/($J$1+$J$2),0))</f>
        <v>0</v>
      </c>
      <c r="L72" s="76" t="str">
        <f t="shared" si="4"/>
        <v xml:space="preserve"> </v>
      </c>
      <c r="M72" s="79"/>
      <c r="N72" s="80"/>
      <c r="O72" s="80"/>
      <c r="P72" s="75">
        <f t="shared" ref="P72:P135" si="7">IF(SUM(M72:O72)=0,0,ROUND(SUM(M72:O72)/COUNTA(M72:O72),0))</f>
        <v>0</v>
      </c>
      <c r="Q72" s="76" t="str">
        <f t="shared" si="5"/>
        <v xml:space="preserve"> </v>
      </c>
      <c r="R72" s="135" t="s">
        <v>66</v>
      </c>
    </row>
    <row r="73" spans="1:18" x14ac:dyDescent="0.25">
      <c r="A73" s="43" t="s">
        <v>93</v>
      </c>
      <c r="B73" s="44">
        <v>67</v>
      </c>
      <c r="C73" s="44">
        <v>21302</v>
      </c>
      <c r="D73" s="44" t="s">
        <v>253</v>
      </c>
      <c r="E73" s="45" t="s">
        <v>254</v>
      </c>
      <c r="F73" s="50" t="s">
        <v>49</v>
      </c>
      <c r="G73" s="79"/>
      <c r="H73" s="80"/>
      <c r="I73" s="80"/>
      <c r="J73" s="80"/>
      <c r="K73" s="75">
        <f t="shared" si="6"/>
        <v>0</v>
      </c>
      <c r="L73" s="76" t="str">
        <f t="shared" si="4"/>
        <v xml:space="preserve"> </v>
      </c>
      <c r="M73" s="79"/>
      <c r="N73" s="80"/>
      <c r="O73" s="80"/>
      <c r="P73" s="75">
        <f t="shared" si="7"/>
        <v>0</v>
      </c>
      <c r="Q73" s="76" t="str">
        <f t="shared" si="5"/>
        <v xml:space="preserve"> </v>
      </c>
      <c r="R73" s="135" t="s">
        <v>66</v>
      </c>
    </row>
    <row r="74" spans="1:18" x14ac:dyDescent="0.25">
      <c r="A74" s="43" t="s">
        <v>93</v>
      </c>
      <c r="B74" s="44">
        <v>68</v>
      </c>
      <c r="C74" s="44">
        <v>21304</v>
      </c>
      <c r="D74" s="44" t="s">
        <v>255</v>
      </c>
      <c r="E74" s="45" t="s">
        <v>256</v>
      </c>
      <c r="F74" s="50" t="s">
        <v>49</v>
      </c>
      <c r="G74" s="79"/>
      <c r="H74" s="80"/>
      <c r="I74" s="80"/>
      <c r="J74" s="80"/>
      <c r="K74" s="75">
        <f t="shared" si="6"/>
        <v>0</v>
      </c>
      <c r="L74" s="76" t="str">
        <f t="shared" si="4"/>
        <v xml:space="preserve"> </v>
      </c>
      <c r="M74" s="79"/>
      <c r="N74" s="80"/>
      <c r="O74" s="80"/>
      <c r="P74" s="75">
        <f t="shared" si="7"/>
        <v>0</v>
      </c>
      <c r="Q74" s="76" t="str">
        <f t="shared" si="5"/>
        <v xml:space="preserve"> </v>
      </c>
      <c r="R74" s="135" t="s">
        <v>66</v>
      </c>
    </row>
    <row r="75" spans="1:18" x14ac:dyDescent="0.25">
      <c r="A75" s="43" t="s">
        <v>93</v>
      </c>
      <c r="B75" s="44">
        <v>69</v>
      </c>
      <c r="C75" s="44">
        <v>21144</v>
      </c>
      <c r="D75" s="44" t="s">
        <v>257</v>
      </c>
      <c r="E75" s="45" t="s">
        <v>258</v>
      </c>
      <c r="F75" s="50" t="s">
        <v>48</v>
      </c>
      <c r="G75" s="79"/>
      <c r="H75" s="80"/>
      <c r="I75" s="80"/>
      <c r="J75" s="80"/>
      <c r="K75" s="75">
        <f t="shared" si="6"/>
        <v>0</v>
      </c>
      <c r="L75" s="76" t="str">
        <f t="shared" si="4"/>
        <v xml:space="preserve"> </v>
      </c>
      <c r="M75" s="79"/>
      <c r="N75" s="80"/>
      <c r="O75" s="80"/>
      <c r="P75" s="75">
        <f t="shared" si="7"/>
        <v>0</v>
      </c>
      <c r="Q75" s="76" t="str">
        <f t="shared" si="5"/>
        <v xml:space="preserve"> </v>
      </c>
      <c r="R75" s="135" t="s">
        <v>66</v>
      </c>
    </row>
    <row r="76" spans="1:18" x14ac:dyDescent="0.25">
      <c r="A76" s="43" t="s">
        <v>93</v>
      </c>
      <c r="B76" s="44">
        <v>70</v>
      </c>
      <c r="C76" s="44">
        <v>21347</v>
      </c>
      <c r="D76" s="44" t="s">
        <v>259</v>
      </c>
      <c r="E76" s="45" t="s">
        <v>260</v>
      </c>
      <c r="F76" s="50" t="s">
        <v>48</v>
      </c>
      <c r="G76" s="79"/>
      <c r="H76" s="80"/>
      <c r="I76" s="80"/>
      <c r="J76" s="80"/>
      <c r="K76" s="75">
        <f t="shared" si="6"/>
        <v>0</v>
      </c>
      <c r="L76" s="76" t="str">
        <f t="shared" si="4"/>
        <v xml:space="preserve"> </v>
      </c>
      <c r="M76" s="79"/>
      <c r="N76" s="80"/>
      <c r="O76" s="80"/>
      <c r="P76" s="75">
        <f t="shared" si="7"/>
        <v>0</v>
      </c>
      <c r="Q76" s="76" t="str">
        <f t="shared" si="5"/>
        <v xml:space="preserve"> </v>
      </c>
      <c r="R76" s="135" t="s">
        <v>66</v>
      </c>
    </row>
    <row r="77" spans="1:18" x14ac:dyDescent="0.25">
      <c r="A77" s="43" t="s">
        <v>93</v>
      </c>
      <c r="B77" s="44">
        <v>71</v>
      </c>
      <c r="C77" s="44">
        <v>21348</v>
      </c>
      <c r="D77" s="44" t="s">
        <v>261</v>
      </c>
      <c r="E77" s="45" t="s">
        <v>262</v>
      </c>
      <c r="F77" s="50" t="s">
        <v>48</v>
      </c>
      <c r="G77" s="79"/>
      <c r="H77" s="80"/>
      <c r="I77" s="80"/>
      <c r="J77" s="80"/>
      <c r="K77" s="75">
        <f t="shared" si="6"/>
        <v>0</v>
      </c>
      <c r="L77" s="76" t="str">
        <f t="shared" si="4"/>
        <v xml:space="preserve"> </v>
      </c>
      <c r="M77" s="79"/>
      <c r="N77" s="80"/>
      <c r="O77" s="80"/>
      <c r="P77" s="75">
        <f t="shared" si="7"/>
        <v>0</v>
      </c>
      <c r="Q77" s="76" t="str">
        <f t="shared" si="5"/>
        <v xml:space="preserve"> </v>
      </c>
      <c r="R77" s="135" t="s">
        <v>66</v>
      </c>
    </row>
    <row r="78" spans="1:18" x14ac:dyDescent="0.25">
      <c r="A78" s="43" t="s">
        <v>93</v>
      </c>
      <c r="B78" s="44">
        <v>72</v>
      </c>
      <c r="C78" s="44">
        <v>21306</v>
      </c>
      <c r="D78" s="44" t="s">
        <v>263</v>
      </c>
      <c r="E78" s="45" t="s">
        <v>264</v>
      </c>
      <c r="F78" s="50" t="s">
        <v>49</v>
      </c>
      <c r="G78" s="79"/>
      <c r="H78" s="80"/>
      <c r="I78" s="80"/>
      <c r="J78" s="80"/>
      <c r="K78" s="75">
        <f t="shared" si="6"/>
        <v>0</v>
      </c>
      <c r="L78" s="76" t="str">
        <f t="shared" si="4"/>
        <v xml:space="preserve"> </v>
      </c>
      <c r="M78" s="79"/>
      <c r="N78" s="80"/>
      <c r="O78" s="80"/>
      <c r="P78" s="75">
        <f t="shared" si="7"/>
        <v>0</v>
      </c>
      <c r="Q78" s="76" t="str">
        <f t="shared" si="5"/>
        <v xml:space="preserve"> </v>
      </c>
      <c r="R78" s="135" t="s">
        <v>66</v>
      </c>
    </row>
    <row r="79" spans="1:18" x14ac:dyDescent="0.25">
      <c r="A79" s="43" t="s">
        <v>93</v>
      </c>
      <c r="B79" s="44">
        <v>73</v>
      </c>
      <c r="C79" s="44">
        <v>21269</v>
      </c>
      <c r="D79" s="44" t="s">
        <v>265</v>
      </c>
      <c r="E79" s="45" t="s">
        <v>266</v>
      </c>
      <c r="F79" s="50" t="s">
        <v>48</v>
      </c>
      <c r="G79" s="79"/>
      <c r="H79" s="80"/>
      <c r="I79" s="80"/>
      <c r="J79" s="80"/>
      <c r="K79" s="75">
        <f t="shared" si="6"/>
        <v>0</v>
      </c>
      <c r="L79" s="76" t="str">
        <f t="shared" si="4"/>
        <v xml:space="preserve"> </v>
      </c>
      <c r="M79" s="79"/>
      <c r="N79" s="80"/>
      <c r="O79" s="80"/>
      <c r="P79" s="75">
        <f t="shared" si="7"/>
        <v>0</v>
      </c>
      <c r="Q79" s="76" t="str">
        <f t="shared" si="5"/>
        <v xml:space="preserve"> </v>
      </c>
      <c r="R79" s="135" t="s">
        <v>66</v>
      </c>
    </row>
    <row r="80" spans="1:18" x14ac:dyDescent="0.25">
      <c r="A80" s="43" t="s">
        <v>93</v>
      </c>
      <c r="B80" s="44">
        <v>74</v>
      </c>
      <c r="C80" s="44">
        <v>21111</v>
      </c>
      <c r="D80" s="44" t="s">
        <v>267</v>
      </c>
      <c r="E80" s="45" t="s">
        <v>268</v>
      </c>
      <c r="F80" s="50" t="s">
        <v>49</v>
      </c>
      <c r="G80" s="79"/>
      <c r="H80" s="80"/>
      <c r="I80" s="80"/>
      <c r="J80" s="80"/>
      <c r="K80" s="75">
        <f t="shared" si="6"/>
        <v>0</v>
      </c>
      <c r="L80" s="76" t="str">
        <f t="shared" si="4"/>
        <v xml:space="preserve"> </v>
      </c>
      <c r="M80" s="79"/>
      <c r="N80" s="80"/>
      <c r="O80" s="80"/>
      <c r="P80" s="75">
        <f t="shared" si="7"/>
        <v>0</v>
      </c>
      <c r="Q80" s="76" t="str">
        <f t="shared" si="5"/>
        <v xml:space="preserve"> </v>
      </c>
      <c r="R80" s="135" t="s">
        <v>66</v>
      </c>
    </row>
    <row r="81" spans="1:18" x14ac:dyDescent="0.25">
      <c r="A81" s="43" t="s">
        <v>93</v>
      </c>
      <c r="B81" s="44">
        <v>75</v>
      </c>
      <c r="C81" s="44">
        <v>21190</v>
      </c>
      <c r="D81" s="44" t="s">
        <v>269</v>
      </c>
      <c r="E81" s="45" t="s">
        <v>270</v>
      </c>
      <c r="F81" s="50" t="s">
        <v>49</v>
      </c>
      <c r="G81" s="79"/>
      <c r="H81" s="80"/>
      <c r="I81" s="80"/>
      <c r="J81" s="80"/>
      <c r="K81" s="75">
        <f t="shared" si="6"/>
        <v>0</v>
      </c>
      <c r="L81" s="76" t="str">
        <f t="shared" si="4"/>
        <v xml:space="preserve"> </v>
      </c>
      <c r="M81" s="79"/>
      <c r="N81" s="80"/>
      <c r="O81" s="80"/>
      <c r="P81" s="75">
        <f t="shared" si="7"/>
        <v>0</v>
      </c>
      <c r="Q81" s="76" t="str">
        <f t="shared" si="5"/>
        <v xml:space="preserve"> </v>
      </c>
      <c r="R81" s="135" t="s">
        <v>66</v>
      </c>
    </row>
    <row r="82" spans="1:18" x14ac:dyDescent="0.25">
      <c r="A82" s="43" t="s">
        <v>93</v>
      </c>
      <c r="B82" s="44">
        <v>76</v>
      </c>
      <c r="C82" s="44">
        <v>21112</v>
      </c>
      <c r="D82" s="44" t="s">
        <v>271</v>
      </c>
      <c r="E82" s="45" t="s">
        <v>272</v>
      </c>
      <c r="F82" s="50" t="s">
        <v>49</v>
      </c>
      <c r="G82" s="79"/>
      <c r="H82" s="80"/>
      <c r="I82" s="80"/>
      <c r="J82" s="80"/>
      <c r="K82" s="75">
        <f t="shared" si="6"/>
        <v>0</v>
      </c>
      <c r="L82" s="76" t="str">
        <f t="shared" si="4"/>
        <v xml:space="preserve"> </v>
      </c>
      <c r="M82" s="79"/>
      <c r="N82" s="80"/>
      <c r="O82" s="80"/>
      <c r="P82" s="75">
        <f t="shared" si="7"/>
        <v>0</v>
      </c>
      <c r="Q82" s="76" t="str">
        <f t="shared" si="5"/>
        <v xml:space="preserve"> </v>
      </c>
      <c r="R82" s="135" t="s">
        <v>66</v>
      </c>
    </row>
    <row r="83" spans="1:18" x14ac:dyDescent="0.25">
      <c r="A83" s="43" t="s">
        <v>93</v>
      </c>
      <c r="B83" s="44">
        <v>77</v>
      </c>
      <c r="C83" s="44">
        <v>21153</v>
      </c>
      <c r="D83" s="44" t="s">
        <v>273</v>
      </c>
      <c r="E83" s="45" t="s">
        <v>274</v>
      </c>
      <c r="F83" s="50" t="s">
        <v>49</v>
      </c>
      <c r="G83" s="79"/>
      <c r="H83" s="80"/>
      <c r="I83" s="80"/>
      <c r="J83" s="80"/>
      <c r="K83" s="75">
        <f t="shared" si="6"/>
        <v>0</v>
      </c>
      <c r="L83" s="76" t="str">
        <f t="shared" si="4"/>
        <v xml:space="preserve"> </v>
      </c>
      <c r="M83" s="79"/>
      <c r="N83" s="80"/>
      <c r="O83" s="80"/>
      <c r="P83" s="75">
        <f t="shared" si="7"/>
        <v>0</v>
      </c>
      <c r="Q83" s="76" t="str">
        <f t="shared" si="5"/>
        <v xml:space="preserve"> </v>
      </c>
      <c r="R83" s="135" t="s">
        <v>66</v>
      </c>
    </row>
    <row r="84" spans="1:18" x14ac:dyDescent="0.25">
      <c r="A84" s="43" t="s">
        <v>93</v>
      </c>
      <c r="B84" s="44">
        <v>78</v>
      </c>
      <c r="C84" s="44">
        <v>21114</v>
      </c>
      <c r="D84" s="44" t="s">
        <v>275</v>
      </c>
      <c r="E84" s="45" t="s">
        <v>276</v>
      </c>
      <c r="F84" s="50" t="s">
        <v>49</v>
      </c>
      <c r="G84" s="79"/>
      <c r="H84" s="80"/>
      <c r="I84" s="80"/>
      <c r="J84" s="80"/>
      <c r="K84" s="75">
        <f t="shared" si="6"/>
        <v>0</v>
      </c>
      <c r="L84" s="76" t="str">
        <f t="shared" si="4"/>
        <v xml:space="preserve"> </v>
      </c>
      <c r="M84" s="79"/>
      <c r="N84" s="80"/>
      <c r="O84" s="80"/>
      <c r="P84" s="75">
        <f t="shared" si="7"/>
        <v>0</v>
      </c>
      <c r="Q84" s="76" t="str">
        <f t="shared" si="5"/>
        <v xml:space="preserve"> </v>
      </c>
      <c r="R84" s="135" t="s">
        <v>66</v>
      </c>
    </row>
    <row r="85" spans="1:18" x14ac:dyDescent="0.25">
      <c r="A85" s="43" t="s">
        <v>93</v>
      </c>
      <c r="B85" s="44">
        <v>79</v>
      </c>
      <c r="C85" s="44">
        <v>21154</v>
      </c>
      <c r="D85" s="44" t="s">
        <v>277</v>
      </c>
      <c r="E85" s="45" t="s">
        <v>278</v>
      </c>
      <c r="F85" s="50" t="s">
        <v>48</v>
      </c>
      <c r="G85" s="79"/>
      <c r="H85" s="80"/>
      <c r="I85" s="80"/>
      <c r="J85" s="80"/>
      <c r="K85" s="75">
        <f t="shared" si="6"/>
        <v>0</v>
      </c>
      <c r="L85" s="76" t="str">
        <f t="shared" si="4"/>
        <v xml:space="preserve"> </v>
      </c>
      <c r="M85" s="79"/>
      <c r="N85" s="80"/>
      <c r="O85" s="80"/>
      <c r="P85" s="75">
        <f t="shared" si="7"/>
        <v>0</v>
      </c>
      <c r="Q85" s="76" t="str">
        <f t="shared" si="5"/>
        <v xml:space="preserve"> </v>
      </c>
      <c r="R85" s="135" t="s">
        <v>66</v>
      </c>
    </row>
    <row r="86" spans="1:18" x14ac:dyDescent="0.25">
      <c r="A86" s="43" t="s">
        <v>93</v>
      </c>
      <c r="B86" s="44">
        <v>80</v>
      </c>
      <c r="C86" s="44"/>
      <c r="D86" s="44"/>
      <c r="E86" s="45"/>
      <c r="F86" s="50"/>
      <c r="G86" s="79"/>
      <c r="H86" s="80"/>
      <c r="I86" s="80"/>
      <c r="J86" s="80"/>
      <c r="K86" s="75">
        <f t="shared" si="6"/>
        <v>0</v>
      </c>
      <c r="L86" s="76" t="str">
        <f t="shared" si="4"/>
        <v xml:space="preserve"> </v>
      </c>
      <c r="M86" s="79"/>
      <c r="N86" s="80"/>
      <c r="O86" s="80"/>
      <c r="P86" s="75">
        <f t="shared" si="7"/>
        <v>0</v>
      </c>
      <c r="Q86" s="76" t="str">
        <f t="shared" si="5"/>
        <v xml:space="preserve"> </v>
      </c>
      <c r="R86" s="135"/>
    </row>
    <row r="87" spans="1:18" x14ac:dyDescent="0.25">
      <c r="A87" s="43" t="s">
        <v>94</v>
      </c>
      <c r="B87" s="44">
        <v>81</v>
      </c>
      <c r="C87" s="44">
        <v>21196</v>
      </c>
      <c r="D87" s="44" t="s">
        <v>279</v>
      </c>
      <c r="E87" s="45" t="s">
        <v>280</v>
      </c>
      <c r="F87" s="50" t="s">
        <v>48</v>
      </c>
      <c r="G87" s="79"/>
      <c r="H87" s="80"/>
      <c r="I87" s="80"/>
      <c r="J87" s="80"/>
      <c r="K87" s="75">
        <f t="shared" si="6"/>
        <v>0</v>
      </c>
      <c r="L87" s="76" t="str">
        <f t="shared" si="4"/>
        <v xml:space="preserve"> </v>
      </c>
      <c r="M87" s="79"/>
      <c r="N87" s="80"/>
      <c r="O87" s="80"/>
      <c r="P87" s="75">
        <f t="shared" si="7"/>
        <v>0</v>
      </c>
      <c r="Q87" s="76" t="str">
        <f t="shared" si="5"/>
        <v xml:space="preserve"> </v>
      </c>
      <c r="R87" s="135" t="s">
        <v>66</v>
      </c>
    </row>
    <row r="88" spans="1:18" x14ac:dyDescent="0.25">
      <c r="A88" s="43" t="s">
        <v>94</v>
      </c>
      <c r="B88" s="44">
        <v>82</v>
      </c>
      <c r="C88" s="44">
        <v>21156</v>
      </c>
      <c r="D88" s="44" t="s">
        <v>281</v>
      </c>
      <c r="E88" s="45" t="s">
        <v>282</v>
      </c>
      <c r="F88" s="50" t="s">
        <v>49</v>
      </c>
      <c r="G88" s="79"/>
      <c r="H88" s="80"/>
      <c r="I88" s="80"/>
      <c r="J88" s="80"/>
      <c r="K88" s="75">
        <f t="shared" si="6"/>
        <v>0</v>
      </c>
      <c r="L88" s="76" t="str">
        <f t="shared" si="4"/>
        <v xml:space="preserve"> </v>
      </c>
      <c r="M88" s="79"/>
      <c r="N88" s="80"/>
      <c r="O88" s="80"/>
      <c r="P88" s="75">
        <f t="shared" si="7"/>
        <v>0</v>
      </c>
      <c r="Q88" s="76" t="str">
        <f t="shared" si="5"/>
        <v xml:space="preserve"> </v>
      </c>
      <c r="R88" s="135" t="s">
        <v>66</v>
      </c>
    </row>
    <row r="89" spans="1:18" x14ac:dyDescent="0.25">
      <c r="A89" s="43" t="s">
        <v>94</v>
      </c>
      <c r="B89" s="44">
        <v>83</v>
      </c>
      <c r="C89" s="44">
        <v>21199</v>
      </c>
      <c r="D89" s="44" t="s">
        <v>283</v>
      </c>
      <c r="E89" s="45" t="s">
        <v>284</v>
      </c>
      <c r="F89" s="50" t="s">
        <v>49</v>
      </c>
      <c r="G89" s="79"/>
      <c r="H89" s="80"/>
      <c r="I89" s="80"/>
      <c r="J89" s="80"/>
      <c r="K89" s="75">
        <f t="shared" si="6"/>
        <v>0</v>
      </c>
      <c r="L89" s="76" t="str">
        <f t="shared" si="4"/>
        <v xml:space="preserve"> </v>
      </c>
      <c r="M89" s="79"/>
      <c r="N89" s="80"/>
      <c r="O89" s="80"/>
      <c r="P89" s="75">
        <f t="shared" si="7"/>
        <v>0</v>
      </c>
      <c r="Q89" s="76" t="str">
        <f t="shared" si="5"/>
        <v xml:space="preserve"> </v>
      </c>
      <c r="R89" s="135" t="s">
        <v>66</v>
      </c>
    </row>
    <row r="90" spans="1:18" x14ac:dyDescent="0.25">
      <c r="A90" s="43" t="s">
        <v>94</v>
      </c>
      <c r="B90" s="44">
        <v>84</v>
      </c>
      <c r="C90" s="44">
        <v>21118</v>
      </c>
      <c r="D90" s="44" t="s">
        <v>285</v>
      </c>
      <c r="E90" s="45" t="s">
        <v>286</v>
      </c>
      <c r="F90" s="50" t="s">
        <v>49</v>
      </c>
      <c r="G90" s="79"/>
      <c r="H90" s="80"/>
      <c r="I90" s="80"/>
      <c r="J90" s="80"/>
      <c r="K90" s="75">
        <f t="shared" si="6"/>
        <v>0</v>
      </c>
      <c r="L90" s="76" t="str">
        <f t="shared" si="4"/>
        <v xml:space="preserve"> </v>
      </c>
      <c r="M90" s="79"/>
      <c r="N90" s="80"/>
      <c r="O90" s="80"/>
      <c r="P90" s="75">
        <f t="shared" si="7"/>
        <v>0</v>
      </c>
      <c r="Q90" s="76" t="str">
        <f t="shared" si="5"/>
        <v xml:space="preserve"> </v>
      </c>
      <c r="R90" s="135" t="s">
        <v>66</v>
      </c>
    </row>
    <row r="91" spans="1:18" x14ac:dyDescent="0.25">
      <c r="A91" s="43" t="s">
        <v>94</v>
      </c>
      <c r="B91" s="44">
        <v>85</v>
      </c>
      <c r="C91" s="44">
        <v>21281</v>
      </c>
      <c r="D91" s="44" t="s">
        <v>287</v>
      </c>
      <c r="E91" s="45" t="s">
        <v>288</v>
      </c>
      <c r="F91" s="50" t="s">
        <v>49</v>
      </c>
      <c r="G91" s="79"/>
      <c r="H91" s="80"/>
      <c r="I91" s="80"/>
      <c r="J91" s="80"/>
      <c r="K91" s="75">
        <f t="shared" si="6"/>
        <v>0</v>
      </c>
      <c r="L91" s="76" t="str">
        <f t="shared" si="4"/>
        <v xml:space="preserve"> </v>
      </c>
      <c r="M91" s="79"/>
      <c r="N91" s="80"/>
      <c r="O91" s="80"/>
      <c r="P91" s="75">
        <f t="shared" si="7"/>
        <v>0</v>
      </c>
      <c r="Q91" s="76" t="str">
        <f t="shared" si="5"/>
        <v xml:space="preserve"> </v>
      </c>
      <c r="R91" s="135" t="s">
        <v>66</v>
      </c>
    </row>
    <row r="92" spans="1:18" x14ac:dyDescent="0.25">
      <c r="A92" s="43" t="s">
        <v>94</v>
      </c>
      <c r="B92" s="44">
        <v>86</v>
      </c>
      <c r="C92" s="44">
        <v>21080</v>
      </c>
      <c r="D92" s="44" t="s">
        <v>289</v>
      </c>
      <c r="E92" s="45" t="s">
        <v>290</v>
      </c>
      <c r="F92" s="50" t="s">
        <v>48</v>
      </c>
      <c r="G92" s="79"/>
      <c r="H92" s="80"/>
      <c r="I92" s="80"/>
      <c r="J92" s="80"/>
      <c r="K92" s="75">
        <f t="shared" si="6"/>
        <v>0</v>
      </c>
      <c r="L92" s="76" t="str">
        <f t="shared" si="4"/>
        <v xml:space="preserve"> </v>
      </c>
      <c r="M92" s="79"/>
      <c r="N92" s="80"/>
      <c r="O92" s="80"/>
      <c r="P92" s="75">
        <f t="shared" si="7"/>
        <v>0</v>
      </c>
      <c r="Q92" s="76" t="str">
        <f t="shared" si="5"/>
        <v xml:space="preserve"> </v>
      </c>
      <c r="R92" s="135" t="s">
        <v>66</v>
      </c>
    </row>
    <row r="93" spans="1:18" x14ac:dyDescent="0.25">
      <c r="A93" s="43" t="s">
        <v>94</v>
      </c>
      <c r="B93" s="44">
        <v>87</v>
      </c>
      <c r="C93" s="44">
        <v>21365</v>
      </c>
      <c r="D93" s="44" t="s">
        <v>291</v>
      </c>
      <c r="E93" s="45" t="s">
        <v>292</v>
      </c>
      <c r="F93" s="50" t="s">
        <v>49</v>
      </c>
      <c r="G93" s="79"/>
      <c r="H93" s="80"/>
      <c r="I93" s="80"/>
      <c r="J93" s="80"/>
      <c r="K93" s="75">
        <f t="shared" si="6"/>
        <v>0</v>
      </c>
      <c r="L93" s="76" t="str">
        <f t="shared" si="4"/>
        <v xml:space="preserve"> </v>
      </c>
      <c r="M93" s="79"/>
      <c r="N93" s="80"/>
      <c r="O93" s="80"/>
      <c r="P93" s="75">
        <f t="shared" si="7"/>
        <v>0</v>
      </c>
      <c r="Q93" s="76" t="str">
        <f t="shared" si="5"/>
        <v xml:space="preserve"> </v>
      </c>
      <c r="R93" s="135" t="s">
        <v>66</v>
      </c>
    </row>
    <row r="94" spans="1:18" x14ac:dyDescent="0.25">
      <c r="A94" s="43" t="s">
        <v>94</v>
      </c>
      <c r="B94" s="44">
        <v>88</v>
      </c>
      <c r="C94" s="44">
        <v>21320</v>
      </c>
      <c r="D94" s="44" t="s">
        <v>293</v>
      </c>
      <c r="E94" s="45" t="s">
        <v>294</v>
      </c>
      <c r="F94" s="50" t="s">
        <v>49</v>
      </c>
      <c r="G94" s="79"/>
      <c r="H94" s="80"/>
      <c r="I94" s="80"/>
      <c r="J94" s="80"/>
      <c r="K94" s="75">
        <f t="shared" si="6"/>
        <v>0</v>
      </c>
      <c r="L94" s="76" t="str">
        <f t="shared" si="4"/>
        <v xml:space="preserve"> </v>
      </c>
      <c r="M94" s="79"/>
      <c r="N94" s="80"/>
      <c r="O94" s="80"/>
      <c r="P94" s="75">
        <f t="shared" si="7"/>
        <v>0</v>
      </c>
      <c r="Q94" s="76" t="str">
        <f t="shared" si="5"/>
        <v xml:space="preserve"> </v>
      </c>
      <c r="R94" s="135" t="s">
        <v>66</v>
      </c>
    </row>
    <row r="95" spans="1:18" x14ac:dyDescent="0.25">
      <c r="A95" s="43" t="s">
        <v>94</v>
      </c>
      <c r="B95" s="44">
        <v>89</v>
      </c>
      <c r="C95" s="44">
        <v>21164</v>
      </c>
      <c r="D95" s="44" t="s">
        <v>295</v>
      </c>
      <c r="E95" s="45" t="s">
        <v>296</v>
      </c>
      <c r="F95" s="50" t="s">
        <v>48</v>
      </c>
      <c r="G95" s="79"/>
      <c r="H95" s="80"/>
      <c r="I95" s="80"/>
      <c r="J95" s="80"/>
      <c r="K95" s="75">
        <f t="shared" si="6"/>
        <v>0</v>
      </c>
      <c r="L95" s="76" t="str">
        <f t="shared" si="4"/>
        <v xml:space="preserve"> </v>
      </c>
      <c r="M95" s="79"/>
      <c r="N95" s="80"/>
      <c r="O95" s="80"/>
      <c r="P95" s="75">
        <f t="shared" si="7"/>
        <v>0</v>
      </c>
      <c r="Q95" s="76" t="str">
        <f t="shared" si="5"/>
        <v xml:space="preserve"> </v>
      </c>
      <c r="R95" s="135" t="s">
        <v>66</v>
      </c>
    </row>
    <row r="96" spans="1:18" x14ac:dyDescent="0.25">
      <c r="A96" s="43" t="s">
        <v>94</v>
      </c>
      <c r="B96" s="44">
        <v>90</v>
      </c>
      <c r="C96" s="44">
        <v>21245</v>
      </c>
      <c r="D96" s="44" t="s">
        <v>297</v>
      </c>
      <c r="E96" s="45" t="s">
        <v>298</v>
      </c>
      <c r="F96" s="50" t="s">
        <v>49</v>
      </c>
      <c r="G96" s="79"/>
      <c r="H96" s="80"/>
      <c r="I96" s="80"/>
      <c r="J96" s="80"/>
      <c r="K96" s="75">
        <f t="shared" si="6"/>
        <v>0</v>
      </c>
      <c r="L96" s="76" t="str">
        <f t="shared" si="4"/>
        <v xml:space="preserve"> </v>
      </c>
      <c r="M96" s="79"/>
      <c r="N96" s="80"/>
      <c r="O96" s="80"/>
      <c r="P96" s="75">
        <f t="shared" si="7"/>
        <v>0</v>
      </c>
      <c r="Q96" s="76" t="str">
        <f t="shared" si="5"/>
        <v xml:space="preserve"> </v>
      </c>
      <c r="R96" s="135" t="s">
        <v>66</v>
      </c>
    </row>
    <row r="97" spans="1:18" x14ac:dyDescent="0.25">
      <c r="A97" s="43" t="s">
        <v>94</v>
      </c>
      <c r="B97" s="44">
        <v>91</v>
      </c>
      <c r="C97" s="44">
        <v>21324</v>
      </c>
      <c r="D97" s="44" t="s">
        <v>299</v>
      </c>
      <c r="E97" s="45" t="s">
        <v>300</v>
      </c>
      <c r="F97" s="50" t="s">
        <v>48</v>
      </c>
      <c r="G97" s="79"/>
      <c r="H97" s="80"/>
      <c r="I97" s="80"/>
      <c r="J97" s="80"/>
      <c r="K97" s="75">
        <f t="shared" si="6"/>
        <v>0</v>
      </c>
      <c r="L97" s="76" t="str">
        <f t="shared" si="4"/>
        <v xml:space="preserve"> </v>
      </c>
      <c r="M97" s="79"/>
      <c r="N97" s="80"/>
      <c r="O97" s="80"/>
      <c r="P97" s="75">
        <f t="shared" si="7"/>
        <v>0</v>
      </c>
      <c r="Q97" s="76" t="str">
        <f t="shared" si="5"/>
        <v xml:space="preserve"> </v>
      </c>
      <c r="R97" s="135" t="s">
        <v>66</v>
      </c>
    </row>
    <row r="98" spans="1:18" x14ac:dyDescent="0.25">
      <c r="A98" s="43" t="s">
        <v>94</v>
      </c>
      <c r="B98" s="44">
        <v>92</v>
      </c>
      <c r="C98" s="44">
        <v>21368</v>
      </c>
      <c r="D98" s="44" t="s">
        <v>301</v>
      </c>
      <c r="E98" s="45" t="s">
        <v>302</v>
      </c>
      <c r="F98" s="50" t="s">
        <v>49</v>
      </c>
      <c r="G98" s="79"/>
      <c r="H98" s="80"/>
      <c r="I98" s="80"/>
      <c r="J98" s="80"/>
      <c r="K98" s="75">
        <f t="shared" si="6"/>
        <v>0</v>
      </c>
      <c r="L98" s="76" t="str">
        <f t="shared" si="4"/>
        <v xml:space="preserve"> </v>
      </c>
      <c r="M98" s="79"/>
      <c r="N98" s="80"/>
      <c r="O98" s="80"/>
      <c r="P98" s="75">
        <f t="shared" si="7"/>
        <v>0</v>
      </c>
      <c r="Q98" s="76" t="str">
        <f t="shared" si="5"/>
        <v xml:space="preserve"> </v>
      </c>
      <c r="R98" s="135" t="s">
        <v>66</v>
      </c>
    </row>
    <row r="99" spans="1:18" x14ac:dyDescent="0.25">
      <c r="A99" s="43" t="s">
        <v>94</v>
      </c>
      <c r="B99" s="44">
        <v>93</v>
      </c>
      <c r="C99" s="44">
        <v>21088</v>
      </c>
      <c r="D99" s="44" t="s">
        <v>303</v>
      </c>
      <c r="E99" s="45" t="s">
        <v>304</v>
      </c>
      <c r="F99" s="50" t="s">
        <v>48</v>
      </c>
      <c r="G99" s="79"/>
      <c r="H99" s="80"/>
      <c r="I99" s="80"/>
      <c r="J99" s="80"/>
      <c r="K99" s="75">
        <f t="shared" si="6"/>
        <v>0</v>
      </c>
      <c r="L99" s="76" t="str">
        <f t="shared" si="4"/>
        <v xml:space="preserve"> </v>
      </c>
      <c r="M99" s="79"/>
      <c r="N99" s="80"/>
      <c r="O99" s="80"/>
      <c r="P99" s="75">
        <f t="shared" si="7"/>
        <v>0</v>
      </c>
      <c r="Q99" s="76" t="str">
        <f t="shared" si="5"/>
        <v xml:space="preserve"> </v>
      </c>
      <c r="R99" s="135" t="s">
        <v>66</v>
      </c>
    </row>
    <row r="100" spans="1:18" x14ac:dyDescent="0.25">
      <c r="A100" s="43" t="s">
        <v>94</v>
      </c>
      <c r="B100" s="44">
        <v>94</v>
      </c>
      <c r="C100" s="44">
        <v>21205</v>
      </c>
      <c r="D100" s="44" t="s">
        <v>305</v>
      </c>
      <c r="E100" s="45" t="s">
        <v>306</v>
      </c>
      <c r="F100" s="50" t="s">
        <v>48</v>
      </c>
      <c r="G100" s="79"/>
      <c r="H100" s="80"/>
      <c r="I100" s="80"/>
      <c r="J100" s="80"/>
      <c r="K100" s="75">
        <f t="shared" si="6"/>
        <v>0</v>
      </c>
      <c r="L100" s="76" t="str">
        <f t="shared" si="4"/>
        <v xml:space="preserve"> </v>
      </c>
      <c r="M100" s="79"/>
      <c r="N100" s="80"/>
      <c r="O100" s="80"/>
      <c r="P100" s="75">
        <f t="shared" si="7"/>
        <v>0</v>
      </c>
      <c r="Q100" s="76" t="str">
        <f t="shared" si="5"/>
        <v xml:space="preserve"> </v>
      </c>
      <c r="R100" s="135" t="s">
        <v>66</v>
      </c>
    </row>
    <row r="101" spans="1:18" x14ac:dyDescent="0.25">
      <c r="A101" s="43" t="s">
        <v>94</v>
      </c>
      <c r="B101" s="44">
        <v>95</v>
      </c>
      <c r="C101" s="44">
        <v>21206</v>
      </c>
      <c r="D101" s="44" t="s">
        <v>307</v>
      </c>
      <c r="E101" s="45" t="s">
        <v>308</v>
      </c>
      <c r="F101" s="50" t="s">
        <v>48</v>
      </c>
      <c r="G101" s="79"/>
      <c r="H101" s="80"/>
      <c r="I101" s="80"/>
      <c r="J101" s="80"/>
      <c r="K101" s="75">
        <f t="shared" si="6"/>
        <v>0</v>
      </c>
      <c r="L101" s="76" t="str">
        <f t="shared" si="4"/>
        <v xml:space="preserve"> </v>
      </c>
      <c r="M101" s="79"/>
      <c r="N101" s="80"/>
      <c r="O101" s="80"/>
      <c r="P101" s="75">
        <f t="shared" si="7"/>
        <v>0</v>
      </c>
      <c r="Q101" s="76" t="str">
        <f t="shared" si="5"/>
        <v xml:space="preserve"> </v>
      </c>
      <c r="R101" s="135" t="s">
        <v>66</v>
      </c>
    </row>
    <row r="102" spans="1:18" x14ac:dyDescent="0.25">
      <c r="A102" s="43" t="s">
        <v>94</v>
      </c>
      <c r="B102" s="44">
        <v>96</v>
      </c>
      <c r="C102" s="44">
        <v>21207</v>
      </c>
      <c r="D102" s="44" t="s">
        <v>309</v>
      </c>
      <c r="E102" s="45" t="s">
        <v>310</v>
      </c>
      <c r="F102" s="50" t="s">
        <v>48</v>
      </c>
      <c r="G102" s="79"/>
      <c r="H102" s="80"/>
      <c r="I102" s="80"/>
      <c r="J102" s="80"/>
      <c r="K102" s="75">
        <f t="shared" si="6"/>
        <v>0</v>
      </c>
      <c r="L102" s="76" t="str">
        <f t="shared" si="4"/>
        <v xml:space="preserve"> </v>
      </c>
      <c r="M102" s="79"/>
      <c r="N102" s="80"/>
      <c r="O102" s="80"/>
      <c r="P102" s="75">
        <f t="shared" si="7"/>
        <v>0</v>
      </c>
      <c r="Q102" s="76" t="str">
        <f t="shared" si="5"/>
        <v xml:space="preserve"> </v>
      </c>
      <c r="R102" s="135" t="s">
        <v>66</v>
      </c>
    </row>
    <row r="103" spans="1:18" x14ac:dyDescent="0.25">
      <c r="A103" s="43" t="s">
        <v>94</v>
      </c>
      <c r="B103" s="44">
        <v>97</v>
      </c>
      <c r="C103" s="44">
        <v>21699</v>
      </c>
      <c r="D103" s="44" t="s">
        <v>311</v>
      </c>
      <c r="E103" s="45" t="s">
        <v>312</v>
      </c>
      <c r="F103" s="50" t="s">
        <v>48</v>
      </c>
      <c r="G103" s="79"/>
      <c r="H103" s="80"/>
      <c r="I103" s="80"/>
      <c r="J103" s="80"/>
      <c r="K103" s="75">
        <f t="shared" si="6"/>
        <v>0</v>
      </c>
      <c r="L103" s="76" t="str">
        <f t="shared" si="4"/>
        <v xml:space="preserve"> </v>
      </c>
      <c r="M103" s="79"/>
      <c r="N103" s="80"/>
      <c r="O103" s="80"/>
      <c r="P103" s="75">
        <f t="shared" si="7"/>
        <v>0</v>
      </c>
      <c r="Q103" s="76" t="str">
        <f t="shared" si="5"/>
        <v xml:space="preserve"> </v>
      </c>
      <c r="R103" s="135" t="s">
        <v>66</v>
      </c>
    </row>
    <row r="104" spans="1:18" x14ac:dyDescent="0.25">
      <c r="A104" s="43" t="s">
        <v>94</v>
      </c>
      <c r="B104" s="44">
        <v>98</v>
      </c>
      <c r="C104" s="44">
        <v>21172</v>
      </c>
      <c r="D104" s="44" t="s">
        <v>313</v>
      </c>
      <c r="E104" s="45" t="s">
        <v>314</v>
      </c>
      <c r="F104" s="50" t="s">
        <v>49</v>
      </c>
      <c r="G104" s="79"/>
      <c r="H104" s="80"/>
      <c r="I104" s="80"/>
      <c r="J104" s="80"/>
      <c r="K104" s="75">
        <f t="shared" si="6"/>
        <v>0</v>
      </c>
      <c r="L104" s="76" t="str">
        <f t="shared" si="4"/>
        <v xml:space="preserve"> </v>
      </c>
      <c r="M104" s="79"/>
      <c r="N104" s="80"/>
      <c r="O104" s="80"/>
      <c r="P104" s="75">
        <f t="shared" si="7"/>
        <v>0</v>
      </c>
      <c r="Q104" s="76" t="str">
        <f t="shared" si="5"/>
        <v xml:space="preserve"> </v>
      </c>
      <c r="R104" s="135" t="s">
        <v>66</v>
      </c>
    </row>
    <row r="105" spans="1:18" x14ac:dyDescent="0.25">
      <c r="A105" s="43" t="s">
        <v>94</v>
      </c>
      <c r="B105" s="44">
        <v>99</v>
      </c>
      <c r="C105" s="44">
        <v>21330</v>
      </c>
      <c r="D105" s="44" t="s">
        <v>315</v>
      </c>
      <c r="E105" s="45" t="s">
        <v>316</v>
      </c>
      <c r="F105" s="50" t="s">
        <v>49</v>
      </c>
      <c r="G105" s="79"/>
      <c r="H105" s="80"/>
      <c r="I105" s="80"/>
      <c r="J105" s="80"/>
      <c r="K105" s="75">
        <f t="shared" si="6"/>
        <v>0</v>
      </c>
      <c r="L105" s="76" t="str">
        <f t="shared" si="4"/>
        <v xml:space="preserve"> </v>
      </c>
      <c r="M105" s="79"/>
      <c r="N105" s="80"/>
      <c r="O105" s="80"/>
      <c r="P105" s="75">
        <f t="shared" si="7"/>
        <v>0</v>
      </c>
      <c r="Q105" s="76" t="str">
        <f t="shared" si="5"/>
        <v xml:space="preserve"> </v>
      </c>
      <c r="R105" s="135" t="s">
        <v>66</v>
      </c>
    </row>
    <row r="106" spans="1:18" x14ac:dyDescent="0.25">
      <c r="A106" s="43" t="s">
        <v>94</v>
      </c>
      <c r="B106" s="44">
        <v>100</v>
      </c>
      <c r="C106" s="44">
        <v>21213</v>
      </c>
      <c r="D106" s="44" t="s">
        <v>317</v>
      </c>
      <c r="E106" s="45" t="s">
        <v>318</v>
      </c>
      <c r="F106" s="50" t="s">
        <v>49</v>
      </c>
      <c r="G106" s="79"/>
      <c r="H106" s="80"/>
      <c r="I106" s="80"/>
      <c r="J106" s="80"/>
      <c r="K106" s="75">
        <f t="shared" si="6"/>
        <v>0</v>
      </c>
      <c r="L106" s="76" t="str">
        <f t="shared" si="4"/>
        <v xml:space="preserve"> </v>
      </c>
      <c r="M106" s="79"/>
      <c r="N106" s="80"/>
      <c r="O106" s="80"/>
      <c r="P106" s="75">
        <f t="shared" si="7"/>
        <v>0</v>
      </c>
      <c r="Q106" s="76" t="str">
        <f t="shared" si="5"/>
        <v xml:space="preserve"> </v>
      </c>
      <c r="R106" s="135" t="s">
        <v>66</v>
      </c>
    </row>
    <row r="107" spans="1:18" x14ac:dyDescent="0.25">
      <c r="A107" s="43" t="s">
        <v>94</v>
      </c>
      <c r="B107" s="44">
        <v>101</v>
      </c>
      <c r="C107" s="44">
        <v>21289</v>
      </c>
      <c r="D107" s="44" t="s">
        <v>319</v>
      </c>
      <c r="E107" s="45" t="s">
        <v>320</v>
      </c>
      <c r="F107" s="50" t="s">
        <v>48</v>
      </c>
      <c r="G107" s="79"/>
      <c r="H107" s="80"/>
      <c r="I107" s="80"/>
      <c r="J107" s="80"/>
      <c r="K107" s="75">
        <f t="shared" si="6"/>
        <v>0</v>
      </c>
      <c r="L107" s="76" t="str">
        <f t="shared" si="4"/>
        <v xml:space="preserve"> </v>
      </c>
      <c r="M107" s="79"/>
      <c r="N107" s="80"/>
      <c r="O107" s="80"/>
      <c r="P107" s="75">
        <f t="shared" si="7"/>
        <v>0</v>
      </c>
      <c r="Q107" s="76" t="str">
        <f t="shared" si="5"/>
        <v xml:space="preserve"> </v>
      </c>
      <c r="R107" s="135" t="s">
        <v>66</v>
      </c>
    </row>
    <row r="108" spans="1:18" x14ac:dyDescent="0.25">
      <c r="A108" s="43" t="s">
        <v>94</v>
      </c>
      <c r="B108" s="44">
        <v>102</v>
      </c>
      <c r="C108" s="44">
        <v>21096</v>
      </c>
      <c r="D108" s="44" t="s">
        <v>321</v>
      </c>
      <c r="E108" s="45" t="s">
        <v>322</v>
      </c>
      <c r="F108" s="50" t="s">
        <v>48</v>
      </c>
      <c r="G108" s="79"/>
      <c r="H108" s="80"/>
      <c r="I108" s="80"/>
      <c r="J108" s="80"/>
      <c r="K108" s="75">
        <f t="shared" si="6"/>
        <v>0</v>
      </c>
      <c r="L108" s="76" t="str">
        <f t="shared" si="4"/>
        <v xml:space="preserve"> </v>
      </c>
      <c r="M108" s="79"/>
      <c r="N108" s="80"/>
      <c r="O108" s="80"/>
      <c r="P108" s="75">
        <f t="shared" si="7"/>
        <v>0</v>
      </c>
      <c r="Q108" s="76" t="str">
        <f t="shared" si="5"/>
        <v xml:space="preserve"> </v>
      </c>
      <c r="R108" s="135" t="s">
        <v>66</v>
      </c>
    </row>
    <row r="109" spans="1:18" x14ac:dyDescent="0.25">
      <c r="A109" s="43" t="s">
        <v>94</v>
      </c>
      <c r="B109" s="44">
        <v>103</v>
      </c>
      <c r="C109" s="44">
        <v>21297</v>
      </c>
      <c r="D109" s="44" t="s">
        <v>323</v>
      </c>
      <c r="E109" s="45" t="s">
        <v>324</v>
      </c>
      <c r="F109" s="50" t="s">
        <v>48</v>
      </c>
      <c r="G109" s="79"/>
      <c r="H109" s="80"/>
      <c r="I109" s="80"/>
      <c r="J109" s="80"/>
      <c r="K109" s="75">
        <f t="shared" si="6"/>
        <v>0</v>
      </c>
      <c r="L109" s="76" t="str">
        <f t="shared" si="4"/>
        <v xml:space="preserve"> </v>
      </c>
      <c r="M109" s="79"/>
      <c r="N109" s="80"/>
      <c r="O109" s="80"/>
      <c r="P109" s="75">
        <f t="shared" si="7"/>
        <v>0</v>
      </c>
      <c r="Q109" s="76" t="str">
        <f t="shared" si="5"/>
        <v xml:space="preserve"> </v>
      </c>
      <c r="R109" s="135" t="s">
        <v>66</v>
      </c>
    </row>
    <row r="110" spans="1:18" x14ac:dyDescent="0.25">
      <c r="A110" s="43" t="s">
        <v>94</v>
      </c>
      <c r="B110" s="44">
        <v>104</v>
      </c>
      <c r="C110" s="44">
        <v>21136</v>
      </c>
      <c r="D110" s="44" t="s">
        <v>325</v>
      </c>
      <c r="E110" s="45" t="s">
        <v>326</v>
      </c>
      <c r="F110" s="50" t="s">
        <v>48</v>
      </c>
      <c r="G110" s="79"/>
      <c r="H110" s="80"/>
      <c r="I110" s="80"/>
      <c r="J110" s="80"/>
      <c r="K110" s="75">
        <f t="shared" si="6"/>
        <v>0</v>
      </c>
      <c r="L110" s="76" t="str">
        <f t="shared" si="4"/>
        <v xml:space="preserve"> </v>
      </c>
      <c r="M110" s="79"/>
      <c r="N110" s="80"/>
      <c r="O110" s="80"/>
      <c r="P110" s="75">
        <f t="shared" si="7"/>
        <v>0</v>
      </c>
      <c r="Q110" s="76" t="str">
        <f t="shared" si="5"/>
        <v xml:space="preserve"> </v>
      </c>
      <c r="R110" s="135" t="s">
        <v>66</v>
      </c>
    </row>
    <row r="111" spans="1:18" x14ac:dyDescent="0.25">
      <c r="A111" s="43" t="s">
        <v>94</v>
      </c>
      <c r="B111" s="44">
        <v>105</v>
      </c>
      <c r="C111" s="44">
        <v>21404</v>
      </c>
      <c r="D111" s="44" t="s">
        <v>327</v>
      </c>
      <c r="E111" s="45" t="s">
        <v>328</v>
      </c>
      <c r="F111" s="50" t="s">
        <v>48</v>
      </c>
      <c r="G111" s="79"/>
      <c r="H111" s="80"/>
      <c r="I111" s="80"/>
      <c r="J111" s="80"/>
      <c r="K111" s="75">
        <f t="shared" si="6"/>
        <v>0</v>
      </c>
      <c r="L111" s="76" t="str">
        <f t="shared" si="4"/>
        <v xml:space="preserve"> </v>
      </c>
      <c r="M111" s="79"/>
      <c r="N111" s="80"/>
      <c r="O111" s="80"/>
      <c r="P111" s="75">
        <f t="shared" si="7"/>
        <v>0</v>
      </c>
      <c r="Q111" s="76" t="str">
        <f t="shared" si="5"/>
        <v xml:space="preserve"> </v>
      </c>
      <c r="R111" s="135" t="s">
        <v>66</v>
      </c>
    </row>
    <row r="112" spans="1:18" x14ac:dyDescent="0.25">
      <c r="A112" s="43" t="s">
        <v>94</v>
      </c>
      <c r="B112" s="44">
        <v>106</v>
      </c>
      <c r="C112" s="44">
        <v>21698</v>
      </c>
      <c r="D112" s="44" t="s">
        <v>329</v>
      </c>
      <c r="E112" s="45" t="s">
        <v>330</v>
      </c>
      <c r="F112" s="50" t="s">
        <v>48</v>
      </c>
      <c r="G112" s="79"/>
      <c r="H112" s="80"/>
      <c r="I112" s="80"/>
      <c r="J112" s="80"/>
      <c r="K112" s="75">
        <f t="shared" si="6"/>
        <v>0</v>
      </c>
      <c r="L112" s="76" t="str">
        <f t="shared" si="4"/>
        <v xml:space="preserve"> </v>
      </c>
      <c r="M112" s="79"/>
      <c r="N112" s="80"/>
      <c r="O112" s="80"/>
      <c r="P112" s="75">
        <f t="shared" si="7"/>
        <v>0</v>
      </c>
      <c r="Q112" s="76" t="str">
        <f t="shared" si="5"/>
        <v xml:space="preserve"> </v>
      </c>
      <c r="R112" s="135" t="s">
        <v>66</v>
      </c>
    </row>
    <row r="113" spans="1:18" x14ac:dyDescent="0.25">
      <c r="A113" s="43" t="s">
        <v>94</v>
      </c>
      <c r="B113" s="44">
        <v>107</v>
      </c>
      <c r="C113" s="44">
        <v>21385</v>
      </c>
      <c r="D113" s="44" t="s">
        <v>331</v>
      </c>
      <c r="E113" s="45" t="s">
        <v>332</v>
      </c>
      <c r="F113" s="50" t="s">
        <v>49</v>
      </c>
      <c r="G113" s="79"/>
      <c r="H113" s="80"/>
      <c r="I113" s="80"/>
      <c r="J113" s="80"/>
      <c r="K113" s="75">
        <f t="shared" si="6"/>
        <v>0</v>
      </c>
      <c r="L113" s="76" t="str">
        <f t="shared" si="4"/>
        <v xml:space="preserve"> </v>
      </c>
      <c r="M113" s="79"/>
      <c r="N113" s="80"/>
      <c r="O113" s="80"/>
      <c r="P113" s="75">
        <f t="shared" si="7"/>
        <v>0</v>
      </c>
      <c r="Q113" s="76" t="str">
        <f t="shared" si="5"/>
        <v xml:space="preserve"> </v>
      </c>
      <c r="R113" s="135" t="s">
        <v>66</v>
      </c>
    </row>
    <row r="114" spans="1:18" x14ac:dyDescent="0.25">
      <c r="A114" s="43" t="s">
        <v>94</v>
      </c>
      <c r="B114" s="44">
        <v>108</v>
      </c>
      <c r="C114" s="44">
        <v>21147</v>
      </c>
      <c r="D114" s="44" t="s">
        <v>333</v>
      </c>
      <c r="E114" s="45" t="s">
        <v>334</v>
      </c>
      <c r="F114" s="50" t="s">
        <v>48</v>
      </c>
      <c r="G114" s="79"/>
      <c r="H114" s="80"/>
      <c r="I114" s="80"/>
      <c r="J114" s="80"/>
      <c r="K114" s="75">
        <f t="shared" si="6"/>
        <v>0</v>
      </c>
      <c r="L114" s="76" t="str">
        <f t="shared" si="4"/>
        <v xml:space="preserve"> </v>
      </c>
      <c r="M114" s="79"/>
      <c r="N114" s="80"/>
      <c r="O114" s="80"/>
      <c r="P114" s="75">
        <f t="shared" si="7"/>
        <v>0</v>
      </c>
      <c r="Q114" s="76" t="str">
        <f t="shared" si="5"/>
        <v xml:space="preserve"> </v>
      </c>
      <c r="R114" s="135" t="s">
        <v>66</v>
      </c>
    </row>
    <row r="115" spans="1:18" x14ac:dyDescent="0.25">
      <c r="A115" s="43" t="s">
        <v>94</v>
      </c>
      <c r="B115" s="44">
        <v>109</v>
      </c>
      <c r="C115" s="44">
        <v>21106</v>
      </c>
      <c r="D115" s="44" t="s">
        <v>335</v>
      </c>
      <c r="E115" s="45" t="s">
        <v>336</v>
      </c>
      <c r="F115" s="50" t="s">
        <v>49</v>
      </c>
      <c r="G115" s="79"/>
      <c r="H115" s="80"/>
      <c r="I115" s="80"/>
      <c r="J115" s="80"/>
      <c r="K115" s="75">
        <f t="shared" si="6"/>
        <v>0</v>
      </c>
      <c r="L115" s="76" t="str">
        <f t="shared" si="4"/>
        <v xml:space="preserve"> </v>
      </c>
      <c r="M115" s="79"/>
      <c r="N115" s="80"/>
      <c r="O115" s="80"/>
      <c r="P115" s="75">
        <f t="shared" si="7"/>
        <v>0</v>
      </c>
      <c r="Q115" s="76" t="str">
        <f t="shared" si="5"/>
        <v xml:space="preserve"> </v>
      </c>
      <c r="R115" s="135" t="s">
        <v>66</v>
      </c>
    </row>
    <row r="116" spans="1:18" x14ac:dyDescent="0.25">
      <c r="A116" s="43" t="s">
        <v>94</v>
      </c>
      <c r="B116" s="44">
        <v>110</v>
      </c>
      <c r="C116" s="44">
        <v>21389</v>
      </c>
      <c r="D116" s="44" t="s">
        <v>337</v>
      </c>
      <c r="E116" s="45" t="s">
        <v>338</v>
      </c>
      <c r="F116" s="50" t="s">
        <v>48</v>
      </c>
      <c r="G116" s="79"/>
      <c r="H116" s="80"/>
      <c r="I116" s="80"/>
      <c r="J116" s="80"/>
      <c r="K116" s="75">
        <f t="shared" si="6"/>
        <v>0</v>
      </c>
      <c r="L116" s="76" t="str">
        <f t="shared" si="4"/>
        <v xml:space="preserve"> </v>
      </c>
      <c r="M116" s="79"/>
      <c r="N116" s="80"/>
      <c r="O116" s="80"/>
      <c r="P116" s="75">
        <f t="shared" si="7"/>
        <v>0</v>
      </c>
      <c r="Q116" s="76" t="str">
        <f t="shared" si="5"/>
        <v xml:space="preserve"> </v>
      </c>
      <c r="R116" s="135" t="s">
        <v>66</v>
      </c>
    </row>
    <row r="117" spans="1:18" x14ac:dyDescent="0.25">
      <c r="A117" s="43" t="s">
        <v>94</v>
      </c>
      <c r="B117" s="44">
        <v>111</v>
      </c>
      <c r="C117" s="44">
        <v>21187</v>
      </c>
      <c r="D117" s="44" t="s">
        <v>339</v>
      </c>
      <c r="E117" s="45" t="s">
        <v>340</v>
      </c>
      <c r="F117" s="50" t="s">
        <v>48</v>
      </c>
      <c r="G117" s="79"/>
      <c r="H117" s="80"/>
      <c r="I117" s="80"/>
      <c r="J117" s="80"/>
      <c r="K117" s="75">
        <f t="shared" si="6"/>
        <v>0</v>
      </c>
      <c r="L117" s="76" t="str">
        <f t="shared" si="4"/>
        <v xml:space="preserve"> </v>
      </c>
      <c r="M117" s="79"/>
      <c r="N117" s="80"/>
      <c r="O117" s="80"/>
      <c r="P117" s="75">
        <f t="shared" si="7"/>
        <v>0</v>
      </c>
      <c r="Q117" s="76" t="str">
        <f t="shared" si="5"/>
        <v xml:space="preserve"> </v>
      </c>
      <c r="R117" s="135" t="s">
        <v>66</v>
      </c>
    </row>
    <row r="118" spans="1:18" x14ac:dyDescent="0.25">
      <c r="A118" s="43" t="s">
        <v>94</v>
      </c>
      <c r="B118" s="44">
        <v>112</v>
      </c>
      <c r="C118" s="44">
        <v>21226</v>
      </c>
      <c r="D118" s="44" t="s">
        <v>341</v>
      </c>
      <c r="E118" s="45" t="s">
        <v>342</v>
      </c>
      <c r="F118" s="50" t="s">
        <v>49</v>
      </c>
      <c r="G118" s="79"/>
      <c r="H118" s="80"/>
      <c r="I118" s="80"/>
      <c r="J118" s="80"/>
      <c r="K118" s="75">
        <f t="shared" si="6"/>
        <v>0</v>
      </c>
      <c r="L118" s="76" t="str">
        <f t="shared" si="4"/>
        <v xml:space="preserve"> </v>
      </c>
      <c r="M118" s="79"/>
      <c r="N118" s="80"/>
      <c r="O118" s="80"/>
      <c r="P118" s="75">
        <f t="shared" si="7"/>
        <v>0</v>
      </c>
      <c r="Q118" s="76" t="str">
        <f t="shared" si="5"/>
        <v xml:space="preserve"> </v>
      </c>
      <c r="R118" s="135" t="s">
        <v>66</v>
      </c>
    </row>
    <row r="119" spans="1:18" x14ac:dyDescent="0.25">
      <c r="A119" s="43" t="s">
        <v>94</v>
      </c>
      <c r="B119" s="44">
        <v>113</v>
      </c>
      <c r="C119" s="44">
        <v>21228</v>
      </c>
      <c r="D119" s="44" t="s">
        <v>343</v>
      </c>
      <c r="E119" s="45" t="s">
        <v>344</v>
      </c>
      <c r="F119" s="50" t="s">
        <v>49</v>
      </c>
      <c r="G119" s="79"/>
      <c r="H119" s="80"/>
      <c r="I119" s="80"/>
      <c r="J119" s="80"/>
      <c r="K119" s="75">
        <f t="shared" si="6"/>
        <v>0</v>
      </c>
      <c r="L119" s="76" t="str">
        <f t="shared" si="4"/>
        <v xml:space="preserve"> </v>
      </c>
      <c r="M119" s="79"/>
      <c r="N119" s="80"/>
      <c r="O119" s="80"/>
      <c r="P119" s="75">
        <f t="shared" si="7"/>
        <v>0</v>
      </c>
      <c r="Q119" s="76" t="str">
        <f t="shared" si="5"/>
        <v xml:space="preserve"> </v>
      </c>
      <c r="R119" s="135" t="s">
        <v>66</v>
      </c>
    </row>
    <row r="120" spans="1:18" x14ac:dyDescent="0.25">
      <c r="A120" s="43" t="s">
        <v>94</v>
      </c>
      <c r="B120" s="44">
        <v>114</v>
      </c>
      <c r="C120" s="44">
        <v>21391</v>
      </c>
      <c r="D120" s="44" t="s">
        <v>345</v>
      </c>
      <c r="E120" s="45" t="s">
        <v>346</v>
      </c>
      <c r="F120" s="50" t="s">
        <v>48</v>
      </c>
      <c r="G120" s="79"/>
      <c r="H120" s="80"/>
      <c r="I120" s="80"/>
      <c r="J120" s="80"/>
      <c r="K120" s="75">
        <f t="shared" si="6"/>
        <v>0</v>
      </c>
      <c r="L120" s="76" t="str">
        <f t="shared" si="4"/>
        <v xml:space="preserve"> </v>
      </c>
      <c r="M120" s="79"/>
      <c r="N120" s="80"/>
      <c r="O120" s="80"/>
      <c r="P120" s="75">
        <f t="shared" si="7"/>
        <v>0</v>
      </c>
      <c r="Q120" s="76" t="str">
        <f t="shared" si="5"/>
        <v xml:space="preserve"> </v>
      </c>
      <c r="R120" s="135" t="s">
        <v>66</v>
      </c>
    </row>
    <row r="121" spans="1:18" x14ac:dyDescent="0.25">
      <c r="A121" s="43" t="s">
        <v>94</v>
      </c>
      <c r="B121" s="44">
        <v>115</v>
      </c>
      <c r="C121" s="44">
        <v>21271</v>
      </c>
      <c r="D121" s="44" t="s">
        <v>347</v>
      </c>
      <c r="E121" s="45" t="s">
        <v>348</v>
      </c>
      <c r="F121" s="50" t="s">
        <v>49</v>
      </c>
      <c r="G121" s="79"/>
      <c r="H121" s="80"/>
      <c r="I121" s="80"/>
      <c r="J121" s="80"/>
      <c r="K121" s="75">
        <f t="shared" si="6"/>
        <v>0</v>
      </c>
      <c r="L121" s="76" t="str">
        <f t="shared" si="4"/>
        <v xml:space="preserve"> </v>
      </c>
      <c r="M121" s="79"/>
      <c r="N121" s="80"/>
      <c r="O121" s="80"/>
      <c r="P121" s="75">
        <f t="shared" si="7"/>
        <v>0</v>
      </c>
      <c r="Q121" s="76" t="str">
        <f t="shared" si="5"/>
        <v xml:space="preserve"> </v>
      </c>
      <c r="R121" s="135" t="s">
        <v>66</v>
      </c>
    </row>
    <row r="122" spans="1:18" x14ac:dyDescent="0.25">
      <c r="A122" s="43" t="s">
        <v>94</v>
      </c>
      <c r="B122" s="44">
        <v>116</v>
      </c>
      <c r="C122" s="44">
        <v>21352</v>
      </c>
      <c r="D122" s="44" t="s">
        <v>349</v>
      </c>
      <c r="E122" s="45" t="s">
        <v>350</v>
      </c>
      <c r="F122" s="50" t="s">
        <v>49</v>
      </c>
      <c r="G122" s="79"/>
      <c r="H122" s="80"/>
      <c r="I122" s="80"/>
      <c r="J122" s="80"/>
      <c r="K122" s="75">
        <f t="shared" si="6"/>
        <v>0</v>
      </c>
      <c r="L122" s="76" t="str">
        <f t="shared" si="4"/>
        <v xml:space="preserve"> </v>
      </c>
      <c r="M122" s="79"/>
      <c r="N122" s="80"/>
      <c r="O122" s="80"/>
      <c r="P122" s="75">
        <f t="shared" si="7"/>
        <v>0</v>
      </c>
      <c r="Q122" s="76" t="str">
        <f t="shared" si="5"/>
        <v xml:space="preserve"> </v>
      </c>
      <c r="R122" s="135" t="s">
        <v>66</v>
      </c>
    </row>
    <row r="123" spans="1:18" x14ac:dyDescent="0.25">
      <c r="A123" s="43" t="s">
        <v>94</v>
      </c>
      <c r="B123" s="44">
        <v>117</v>
      </c>
      <c r="C123" s="44">
        <v>21393</v>
      </c>
      <c r="D123" s="44" t="s">
        <v>351</v>
      </c>
      <c r="E123" s="45" t="s">
        <v>352</v>
      </c>
      <c r="F123" s="50" t="s">
        <v>49</v>
      </c>
      <c r="G123" s="79"/>
      <c r="H123" s="80"/>
      <c r="I123" s="80"/>
      <c r="J123" s="80"/>
      <c r="K123" s="75">
        <f t="shared" si="6"/>
        <v>0</v>
      </c>
      <c r="L123" s="76" t="str">
        <f t="shared" si="4"/>
        <v xml:space="preserve"> </v>
      </c>
      <c r="M123" s="79"/>
      <c r="N123" s="80"/>
      <c r="O123" s="80"/>
      <c r="P123" s="75">
        <f t="shared" si="7"/>
        <v>0</v>
      </c>
      <c r="Q123" s="76" t="str">
        <f t="shared" si="5"/>
        <v xml:space="preserve"> </v>
      </c>
      <c r="R123" s="135" t="s">
        <v>66</v>
      </c>
    </row>
    <row r="124" spans="1:18" x14ac:dyDescent="0.25">
      <c r="A124" s="43" t="s">
        <v>94</v>
      </c>
      <c r="B124" s="44">
        <v>118</v>
      </c>
      <c r="C124" s="44">
        <v>21394</v>
      </c>
      <c r="D124" s="44" t="s">
        <v>353</v>
      </c>
      <c r="E124" s="45" t="s">
        <v>354</v>
      </c>
      <c r="F124" s="50" t="s">
        <v>49</v>
      </c>
      <c r="G124" s="79"/>
      <c r="H124" s="80"/>
      <c r="I124" s="80"/>
      <c r="J124" s="80"/>
      <c r="K124" s="75">
        <f t="shared" si="6"/>
        <v>0</v>
      </c>
      <c r="L124" s="76" t="str">
        <f t="shared" si="4"/>
        <v xml:space="preserve"> </v>
      </c>
      <c r="M124" s="79"/>
      <c r="N124" s="80"/>
      <c r="O124" s="80"/>
      <c r="P124" s="75">
        <f t="shared" si="7"/>
        <v>0</v>
      </c>
      <c r="Q124" s="76" t="str">
        <f t="shared" si="5"/>
        <v xml:space="preserve"> </v>
      </c>
      <c r="R124" s="135" t="s">
        <v>66</v>
      </c>
    </row>
    <row r="125" spans="1:18" x14ac:dyDescent="0.25">
      <c r="A125" s="43" t="s">
        <v>94</v>
      </c>
      <c r="B125" s="44">
        <v>119</v>
      </c>
      <c r="C125" s="44">
        <v>21155</v>
      </c>
      <c r="D125" s="44" t="s">
        <v>355</v>
      </c>
      <c r="E125" s="45" t="s">
        <v>356</v>
      </c>
      <c r="F125" s="50" t="s">
        <v>48</v>
      </c>
      <c r="G125" s="79"/>
      <c r="H125" s="80"/>
      <c r="I125" s="80"/>
      <c r="J125" s="80"/>
      <c r="K125" s="75">
        <f t="shared" si="6"/>
        <v>0</v>
      </c>
      <c r="L125" s="76" t="str">
        <f t="shared" si="4"/>
        <v xml:space="preserve"> </v>
      </c>
      <c r="M125" s="79"/>
      <c r="N125" s="80"/>
      <c r="O125" s="80"/>
      <c r="P125" s="75">
        <f t="shared" si="7"/>
        <v>0</v>
      </c>
      <c r="Q125" s="76" t="str">
        <f t="shared" si="5"/>
        <v xml:space="preserve"> </v>
      </c>
      <c r="R125" s="135" t="s">
        <v>66</v>
      </c>
    </row>
    <row r="126" spans="1:18" x14ac:dyDescent="0.25">
      <c r="A126" s="43" t="s">
        <v>94</v>
      </c>
      <c r="B126" s="44">
        <v>120</v>
      </c>
      <c r="C126" s="44">
        <v>21235</v>
      </c>
      <c r="D126" s="44" t="s">
        <v>357</v>
      </c>
      <c r="E126" s="45" t="s">
        <v>358</v>
      </c>
      <c r="F126" s="50" t="s">
        <v>49</v>
      </c>
      <c r="G126" s="79"/>
      <c r="H126" s="80"/>
      <c r="I126" s="80"/>
      <c r="J126" s="80"/>
      <c r="K126" s="75">
        <f t="shared" si="6"/>
        <v>0</v>
      </c>
      <c r="L126" s="76" t="str">
        <f t="shared" si="4"/>
        <v xml:space="preserve"> </v>
      </c>
      <c r="M126" s="79"/>
      <c r="N126" s="80"/>
      <c r="O126" s="80"/>
      <c r="P126" s="75">
        <f t="shared" si="7"/>
        <v>0</v>
      </c>
      <c r="Q126" s="76" t="str">
        <f t="shared" si="5"/>
        <v xml:space="preserve"> </v>
      </c>
      <c r="R126" s="135" t="s">
        <v>66</v>
      </c>
    </row>
    <row r="127" spans="1:18" x14ac:dyDescent="0.25">
      <c r="A127" s="43" t="s">
        <v>95</v>
      </c>
      <c r="B127" s="44">
        <v>121</v>
      </c>
      <c r="C127" s="44">
        <v>21236</v>
      </c>
      <c r="D127" s="44" t="s">
        <v>359</v>
      </c>
      <c r="E127" s="45" t="s">
        <v>360</v>
      </c>
      <c r="F127" s="50" t="s">
        <v>48</v>
      </c>
      <c r="G127" s="79"/>
      <c r="H127" s="80"/>
      <c r="I127" s="80"/>
      <c r="J127" s="80"/>
      <c r="K127" s="75">
        <f t="shared" si="6"/>
        <v>0</v>
      </c>
      <c r="L127" s="76" t="str">
        <f t="shared" si="4"/>
        <v xml:space="preserve"> </v>
      </c>
      <c r="M127" s="79"/>
      <c r="N127" s="80"/>
      <c r="O127" s="80"/>
      <c r="P127" s="75">
        <f t="shared" si="7"/>
        <v>0</v>
      </c>
      <c r="Q127" s="76" t="str">
        <f t="shared" si="5"/>
        <v xml:space="preserve"> </v>
      </c>
      <c r="R127" s="135" t="s">
        <v>66</v>
      </c>
    </row>
    <row r="128" spans="1:18" x14ac:dyDescent="0.25">
      <c r="A128" s="43" t="s">
        <v>95</v>
      </c>
      <c r="B128" s="44">
        <v>122</v>
      </c>
      <c r="C128" s="44">
        <v>21276</v>
      </c>
      <c r="D128" s="44" t="s">
        <v>361</v>
      </c>
      <c r="E128" s="45" t="s">
        <v>362</v>
      </c>
      <c r="F128" s="50" t="s">
        <v>48</v>
      </c>
      <c r="G128" s="79"/>
      <c r="H128" s="80"/>
      <c r="I128" s="80"/>
      <c r="J128" s="80"/>
      <c r="K128" s="75">
        <f t="shared" si="6"/>
        <v>0</v>
      </c>
      <c r="L128" s="76" t="str">
        <f t="shared" si="4"/>
        <v xml:space="preserve"> </v>
      </c>
      <c r="M128" s="79"/>
      <c r="N128" s="80"/>
      <c r="O128" s="80"/>
      <c r="P128" s="75">
        <f t="shared" si="7"/>
        <v>0</v>
      </c>
      <c r="Q128" s="76" t="str">
        <f t="shared" si="5"/>
        <v xml:space="preserve"> </v>
      </c>
      <c r="R128" s="135" t="s">
        <v>66</v>
      </c>
    </row>
    <row r="129" spans="1:18" x14ac:dyDescent="0.25">
      <c r="A129" s="43" t="s">
        <v>95</v>
      </c>
      <c r="B129" s="44">
        <v>123</v>
      </c>
      <c r="C129" s="44">
        <v>21279</v>
      </c>
      <c r="D129" s="44" t="s">
        <v>363</v>
      </c>
      <c r="E129" s="45" t="s">
        <v>364</v>
      </c>
      <c r="F129" s="50" t="s">
        <v>48</v>
      </c>
      <c r="G129" s="79"/>
      <c r="H129" s="80"/>
      <c r="I129" s="80"/>
      <c r="J129" s="80"/>
      <c r="K129" s="75">
        <f t="shared" si="6"/>
        <v>0</v>
      </c>
      <c r="L129" s="76" t="str">
        <f t="shared" si="4"/>
        <v xml:space="preserve"> </v>
      </c>
      <c r="M129" s="79"/>
      <c r="N129" s="80"/>
      <c r="O129" s="80"/>
      <c r="P129" s="75">
        <f t="shared" si="7"/>
        <v>0</v>
      </c>
      <c r="Q129" s="76" t="str">
        <f t="shared" si="5"/>
        <v xml:space="preserve"> </v>
      </c>
      <c r="R129" s="135" t="s">
        <v>66</v>
      </c>
    </row>
    <row r="130" spans="1:18" x14ac:dyDescent="0.25">
      <c r="A130" s="43" t="s">
        <v>95</v>
      </c>
      <c r="B130" s="44">
        <v>124</v>
      </c>
      <c r="C130" s="44">
        <v>21243</v>
      </c>
      <c r="D130" s="44" t="s">
        <v>365</v>
      </c>
      <c r="E130" s="45" t="s">
        <v>366</v>
      </c>
      <c r="F130" s="50" t="s">
        <v>49</v>
      </c>
      <c r="G130" s="79"/>
      <c r="H130" s="80"/>
      <c r="I130" s="80"/>
      <c r="J130" s="80"/>
      <c r="K130" s="75">
        <f t="shared" si="6"/>
        <v>0</v>
      </c>
      <c r="L130" s="76" t="str">
        <f t="shared" si="4"/>
        <v xml:space="preserve"> </v>
      </c>
      <c r="M130" s="79"/>
      <c r="N130" s="80"/>
      <c r="O130" s="80"/>
      <c r="P130" s="75">
        <f t="shared" si="7"/>
        <v>0</v>
      </c>
      <c r="Q130" s="76" t="str">
        <f t="shared" si="5"/>
        <v xml:space="preserve"> </v>
      </c>
      <c r="R130" s="135" t="s">
        <v>66</v>
      </c>
    </row>
    <row r="131" spans="1:18" x14ac:dyDescent="0.25">
      <c r="A131" s="43" t="s">
        <v>95</v>
      </c>
      <c r="B131" s="44">
        <v>125</v>
      </c>
      <c r="C131" s="44">
        <v>21161</v>
      </c>
      <c r="D131" s="44" t="s">
        <v>367</v>
      </c>
      <c r="E131" s="45" t="s">
        <v>368</v>
      </c>
      <c r="F131" s="50" t="s">
        <v>48</v>
      </c>
      <c r="G131" s="79"/>
      <c r="H131" s="80"/>
      <c r="I131" s="80"/>
      <c r="J131" s="80"/>
      <c r="K131" s="75">
        <f t="shared" si="6"/>
        <v>0</v>
      </c>
      <c r="L131" s="76" t="str">
        <f t="shared" si="4"/>
        <v xml:space="preserve"> </v>
      </c>
      <c r="M131" s="79"/>
      <c r="N131" s="80"/>
      <c r="O131" s="80"/>
      <c r="P131" s="75">
        <f t="shared" si="7"/>
        <v>0</v>
      </c>
      <c r="Q131" s="76" t="str">
        <f t="shared" si="5"/>
        <v xml:space="preserve"> </v>
      </c>
      <c r="R131" s="135" t="s">
        <v>66</v>
      </c>
    </row>
    <row r="132" spans="1:18" x14ac:dyDescent="0.25">
      <c r="A132" s="43" t="s">
        <v>95</v>
      </c>
      <c r="B132" s="44">
        <v>126</v>
      </c>
      <c r="C132" s="44">
        <v>21162</v>
      </c>
      <c r="D132" s="44" t="s">
        <v>369</v>
      </c>
      <c r="E132" s="45" t="s">
        <v>370</v>
      </c>
      <c r="F132" s="50" t="s">
        <v>49</v>
      </c>
      <c r="G132" s="79"/>
      <c r="H132" s="80"/>
      <c r="I132" s="80"/>
      <c r="J132" s="80"/>
      <c r="K132" s="75">
        <f t="shared" si="6"/>
        <v>0</v>
      </c>
      <c r="L132" s="76" t="str">
        <f t="shared" si="4"/>
        <v xml:space="preserve"> </v>
      </c>
      <c r="M132" s="79"/>
      <c r="N132" s="80"/>
      <c r="O132" s="80"/>
      <c r="P132" s="75">
        <f t="shared" si="7"/>
        <v>0</v>
      </c>
      <c r="Q132" s="76" t="str">
        <f t="shared" si="5"/>
        <v xml:space="preserve"> </v>
      </c>
      <c r="R132" s="135" t="s">
        <v>66</v>
      </c>
    </row>
    <row r="133" spans="1:18" x14ac:dyDescent="0.25">
      <c r="A133" s="43" t="s">
        <v>95</v>
      </c>
      <c r="B133" s="44">
        <v>127</v>
      </c>
      <c r="C133" s="44">
        <v>21367</v>
      </c>
      <c r="D133" s="44" t="s">
        <v>371</v>
      </c>
      <c r="E133" s="45" t="s">
        <v>372</v>
      </c>
      <c r="F133" s="50" t="s">
        <v>49</v>
      </c>
      <c r="G133" s="79"/>
      <c r="H133" s="80"/>
      <c r="I133" s="80"/>
      <c r="J133" s="80"/>
      <c r="K133" s="75">
        <f t="shared" si="6"/>
        <v>0</v>
      </c>
      <c r="L133" s="76" t="str">
        <f t="shared" si="4"/>
        <v xml:space="preserve"> </v>
      </c>
      <c r="M133" s="79"/>
      <c r="N133" s="80"/>
      <c r="O133" s="80"/>
      <c r="P133" s="75">
        <f t="shared" si="7"/>
        <v>0</v>
      </c>
      <c r="Q133" s="76" t="str">
        <f t="shared" si="5"/>
        <v xml:space="preserve"> </v>
      </c>
      <c r="R133" s="135" t="s">
        <v>66</v>
      </c>
    </row>
    <row r="134" spans="1:18" x14ac:dyDescent="0.25">
      <c r="A134" s="43" t="s">
        <v>95</v>
      </c>
      <c r="B134" s="44">
        <v>128</v>
      </c>
      <c r="C134" s="44">
        <v>21165</v>
      </c>
      <c r="D134" s="44" t="s">
        <v>373</v>
      </c>
      <c r="E134" s="45" t="s">
        <v>374</v>
      </c>
      <c r="F134" s="50" t="s">
        <v>49</v>
      </c>
      <c r="G134" s="79"/>
      <c r="H134" s="80"/>
      <c r="I134" s="80"/>
      <c r="J134" s="80"/>
      <c r="K134" s="75">
        <f t="shared" si="6"/>
        <v>0</v>
      </c>
      <c r="L134" s="76" t="str">
        <f t="shared" si="4"/>
        <v xml:space="preserve"> </v>
      </c>
      <c r="M134" s="79"/>
      <c r="N134" s="80"/>
      <c r="O134" s="80"/>
      <c r="P134" s="75">
        <f t="shared" si="7"/>
        <v>0</v>
      </c>
      <c r="Q134" s="76" t="str">
        <f t="shared" si="5"/>
        <v xml:space="preserve"> </v>
      </c>
      <c r="R134" s="135" t="s">
        <v>66</v>
      </c>
    </row>
    <row r="135" spans="1:18" x14ac:dyDescent="0.25">
      <c r="A135" s="43" t="s">
        <v>95</v>
      </c>
      <c r="B135" s="44">
        <v>129</v>
      </c>
      <c r="C135" s="44">
        <v>21322</v>
      </c>
      <c r="D135" s="44" t="s">
        <v>375</v>
      </c>
      <c r="E135" s="45" t="s">
        <v>376</v>
      </c>
      <c r="F135" s="50" t="s">
        <v>49</v>
      </c>
      <c r="G135" s="79"/>
      <c r="H135" s="80"/>
      <c r="I135" s="80"/>
      <c r="J135" s="80"/>
      <c r="K135" s="75">
        <f t="shared" si="6"/>
        <v>0</v>
      </c>
      <c r="L135" s="76" t="str">
        <f t="shared" ref="L135:L198" si="8">VLOOKUP(K135,predikat,2)</f>
        <v xml:space="preserve"> </v>
      </c>
      <c r="M135" s="79"/>
      <c r="N135" s="80"/>
      <c r="O135" s="80"/>
      <c r="P135" s="75">
        <f t="shared" si="7"/>
        <v>0</v>
      </c>
      <c r="Q135" s="76" t="str">
        <f t="shared" ref="Q135:Q198" si="9">VLOOKUP(P135,predikat,2)</f>
        <v xml:space="preserve"> </v>
      </c>
      <c r="R135" s="135" t="s">
        <v>66</v>
      </c>
    </row>
    <row r="136" spans="1:18" x14ac:dyDescent="0.25">
      <c r="A136" s="43" t="s">
        <v>95</v>
      </c>
      <c r="B136" s="44">
        <v>130</v>
      </c>
      <c r="C136" s="44">
        <v>21369</v>
      </c>
      <c r="D136" s="44" t="s">
        <v>377</v>
      </c>
      <c r="E136" s="45" t="s">
        <v>378</v>
      </c>
      <c r="F136" s="50" t="s">
        <v>48</v>
      </c>
      <c r="G136" s="79"/>
      <c r="H136" s="80"/>
      <c r="I136" s="80"/>
      <c r="J136" s="80"/>
      <c r="K136" s="75">
        <f t="shared" ref="K136:K199" si="10">IF(COUNTA(G136:I136)=0,0,ROUND((SUM(G136:I136)/COUNTA(G136:I136)*$J$1+SUM(J136)*$J$2)/($J$1+$J$2),0))</f>
        <v>0</v>
      </c>
      <c r="L136" s="76" t="str">
        <f t="shared" si="8"/>
        <v xml:space="preserve"> </v>
      </c>
      <c r="M136" s="79"/>
      <c r="N136" s="80"/>
      <c r="O136" s="80"/>
      <c r="P136" s="75">
        <f t="shared" ref="P136:P199" si="11">IF(SUM(M136:O136)=0,0,ROUND(SUM(M136:O136)/COUNTA(M136:O136),0))</f>
        <v>0</v>
      </c>
      <c r="Q136" s="76" t="str">
        <f t="shared" si="9"/>
        <v xml:space="preserve"> </v>
      </c>
      <c r="R136" s="135" t="s">
        <v>66</v>
      </c>
    </row>
    <row r="137" spans="1:18" x14ac:dyDescent="0.25">
      <c r="A137" s="43" t="s">
        <v>95</v>
      </c>
      <c r="B137" s="44">
        <v>131</v>
      </c>
      <c r="C137" s="44">
        <v>21171</v>
      </c>
      <c r="D137" s="44" t="s">
        <v>379</v>
      </c>
      <c r="E137" s="45" t="s">
        <v>380</v>
      </c>
      <c r="F137" s="50" t="s">
        <v>49</v>
      </c>
      <c r="G137" s="79"/>
      <c r="H137" s="80"/>
      <c r="I137" s="80"/>
      <c r="J137" s="80"/>
      <c r="K137" s="75">
        <f t="shared" si="10"/>
        <v>0</v>
      </c>
      <c r="L137" s="76" t="str">
        <f t="shared" si="8"/>
        <v xml:space="preserve"> </v>
      </c>
      <c r="M137" s="79"/>
      <c r="N137" s="80"/>
      <c r="O137" s="80"/>
      <c r="P137" s="75">
        <f t="shared" si="11"/>
        <v>0</v>
      </c>
      <c r="Q137" s="76" t="str">
        <f t="shared" si="9"/>
        <v xml:space="preserve"> </v>
      </c>
      <c r="R137" s="135" t="s">
        <v>66</v>
      </c>
    </row>
    <row r="138" spans="1:18" x14ac:dyDescent="0.25">
      <c r="A138" s="43" t="s">
        <v>95</v>
      </c>
      <c r="B138" s="44">
        <v>132</v>
      </c>
      <c r="C138" s="44">
        <v>21247</v>
      </c>
      <c r="D138" s="44" t="s">
        <v>381</v>
      </c>
      <c r="E138" s="45" t="s">
        <v>382</v>
      </c>
      <c r="F138" s="50" t="s">
        <v>48</v>
      </c>
      <c r="G138" s="79"/>
      <c r="H138" s="80"/>
      <c r="I138" s="80"/>
      <c r="J138" s="80"/>
      <c r="K138" s="75">
        <f t="shared" si="10"/>
        <v>0</v>
      </c>
      <c r="L138" s="76" t="str">
        <f t="shared" si="8"/>
        <v xml:space="preserve"> </v>
      </c>
      <c r="M138" s="79"/>
      <c r="N138" s="80"/>
      <c r="O138" s="80"/>
      <c r="P138" s="75">
        <f t="shared" si="11"/>
        <v>0</v>
      </c>
      <c r="Q138" s="76" t="str">
        <f t="shared" si="9"/>
        <v xml:space="preserve"> </v>
      </c>
      <c r="R138" s="135" t="s">
        <v>66</v>
      </c>
    </row>
    <row r="139" spans="1:18" x14ac:dyDescent="0.25">
      <c r="A139" s="43" t="s">
        <v>95</v>
      </c>
      <c r="B139" s="44">
        <v>133</v>
      </c>
      <c r="C139" s="44">
        <v>21329</v>
      </c>
      <c r="D139" s="44" t="s">
        <v>383</v>
      </c>
      <c r="E139" s="45" t="s">
        <v>384</v>
      </c>
      <c r="F139" s="50" t="s">
        <v>48</v>
      </c>
      <c r="G139" s="79"/>
      <c r="H139" s="80"/>
      <c r="I139" s="80"/>
      <c r="J139" s="80"/>
      <c r="K139" s="75">
        <f t="shared" si="10"/>
        <v>0</v>
      </c>
      <c r="L139" s="76" t="str">
        <f t="shared" si="8"/>
        <v xml:space="preserve"> </v>
      </c>
      <c r="M139" s="79"/>
      <c r="N139" s="80"/>
      <c r="O139" s="80"/>
      <c r="P139" s="75">
        <f t="shared" si="11"/>
        <v>0</v>
      </c>
      <c r="Q139" s="76" t="str">
        <f t="shared" si="9"/>
        <v xml:space="preserve"> </v>
      </c>
      <c r="R139" s="135" t="s">
        <v>66</v>
      </c>
    </row>
    <row r="140" spans="1:18" x14ac:dyDescent="0.25">
      <c r="A140" s="43" t="s">
        <v>95</v>
      </c>
      <c r="B140" s="44">
        <v>134</v>
      </c>
      <c r="C140" s="44">
        <v>21126</v>
      </c>
      <c r="D140" s="44" t="s">
        <v>385</v>
      </c>
      <c r="E140" s="45" t="s">
        <v>386</v>
      </c>
      <c r="F140" s="50" t="s">
        <v>49</v>
      </c>
      <c r="G140" s="79"/>
      <c r="H140" s="80"/>
      <c r="I140" s="80"/>
      <c r="J140" s="80"/>
      <c r="K140" s="75">
        <f t="shared" si="10"/>
        <v>0</v>
      </c>
      <c r="L140" s="76" t="str">
        <f t="shared" si="8"/>
        <v xml:space="preserve"> </v>
      </c>
      <c r="M140" s="79"/>
      <c r="N140" s="80"/>
      <c r="O140" s="80"/>
      <c r="P140" s="75">
        <f t="shared" si="11"/>
        <v>0</v>
      </c>
      <c r="Q140" s="76" t="str">
        <f t="shared" si="9"/>
        <v xml:space="preserve"> </v>
      </c>
      <c r="R140" s="135" t="s">
        <v>66</v>
      </c>
    </row>
    <row r="141" spans="1:18" x14ac:dyDescent="0.25">
      <c r="A141" s="43" t="s">
        <v>95</v>
      </c>
      <c r="B141" s="44">
        <v>135</v>
      </c>
      <c r="C141" s="44">
        <v>21249</v>
      </c>
      <c r="D141" s="44" t="s">
        <v>387</v>
      </c>
      <c r="E141" s="45" t="s">
        <v>388</v>
      </c>
      <c r="F141" s="50" t="s">
        <v>49</v>
      </c>
      <c r="G141" s="79"/>
      <c r="H141" s="80"/>
      <c r="I141" s="80"/>
      <c r="J141" s="80"/>
      <c r="K141" s="75">
        <f t="shared" si="10"/>
        <v>0</v>
      </c>
      <c r="L141" s="76" t="str">
        <f t="shared" si="8"/>
        <v xml:space="preserve"> </v>
      </c>
      <c r="M141" s="79"/>
      <c r="N141" s="80"/>
      <c r="O141" s="80"/>
      <c r="P141" s="75">
        <f t="shared" si="11"/>
        <v>0</v>
      </c>
      <c r="Q141" s="76" t="str">
        <f t="shared" si="9"/>
        <v xml:space="preserve"> </v>
      </c>
      <c r="R141" s="135" t="s">
        <v>66</v>
      </c>
    </row>
    <row r="142" spans="1:18" x14ac:dyDescent="0.25">
      <c r="A142" s="43" t="s">
        <v>95</v>
      </c>
      <c r="B142" s="44">
        <v>136</v>
      </c>
      <c r="C142" s="44">
        <v>21211</v>
      </c>
      <c r="D142" s="44" t="s">
        <v>389</v>
      </c>
      <c r="E142" s="45" t="s">
        <v>390</v>
      </c>
      <c r="F142" s="50" t="s">
        <v>48</v>
      </c>
      <c r="G142" s="79"/>
      <c r="H142" s="80"/>
      <c r="I142" s="80"/>
      <c r="J142" s="80"/>
      <c r="K142" s="75">
        <f t="shared" si="10"/>
        <v>0</v>
      </c>
      <c r="L142" s="76" t="str">
        <f t="shared" si="8"/>
        <v xml:space="preserve"> </v>
      </c>
      <c r="M142" s="79"/>
      <c r="N142" s="80"/>
      <c r="O142" s="80"/>
      <c r="P142" s="75">
        <f t="shared" si="11"/>
        <v>0</v>
      </c>
      <c r="Q142" s="76" t="str">
        <f t="shared" si="9"/>
        <v xml:space="preserve"> </v>
      </c>
      <c r="R142" s="135" t="s">
        <v>66</v>
      </c>
    </row>
    <row r="143" spans="1:18" x14ac:dyDescent="0.25">
      <c r="A143" s="43" t="s">
        <v>95</v>
      </c>
      <c r="B143" s="44">
        <v>137</v>
      </c>
      <c r="C143" s="44">
        <v>21332</v>
      </c>
      <c r="D143" s="44" t="s">
        <v>391</v>
      </c>
      <c r="E143" s="45" t="s">
        <v>392</v>
      </c>
      <c r="F143" s="50" t="s">
        <v>48</v>
      </c>
      <c r="G143" s="79"/>
      <c r="H143" s="80"/>
      <c r="I143" s="80"/>
      <c r="J143" s="80"/>
      <c r="K143" s="75">
        <f t="shared" si="10"/>
        <v>0</v>
      </c>
      <c r="L143" s="76" t="str">
        <f t="shared" si="8"/>
        <v xml:space="preserve"> </v>
      </c>
      <c r="M143" s="79"/>
      <c r="N143" s="80"/>
      <c r="O143" s="80"/>
      <c r="P143" s="75">
        <f t="shared" si="11"/>
        <v>0</v>
      </c>
      <c r="Q143" s="76" t="str">
        <f t="shared" si="9"/>
        <v xml:space="preserve"> </v>
      </c>
      <c r="R143" s="135" t="s">
        <v>66</v>
      </c>
    </row>
    <row r="144" spans="1:18" x14ac:dyDescent="0.25">
      <c r="A144" s="43" t="s">
        <v>95</v>
      </c>
      <c r="B144" s="44">
        <v>138</v>
      </c>
      <c r="C144" s="44">
        <v>21288</v>
      </c>
      <c r="D144" s="44" t="s">
        <v>393</v>
      </c>
      <c r="E144" s="45" t="s">
        <v>394</v>
      </c>
      <c r="F144" s="50" t="s">
        <v>49</v>
      </c>
      <c r="G144" s="79"/>
      <c r="H144" s="80"/>
      <c r="I144" s="80"/>
      <c r="J144" s="80"/>
      <c r="K144" s="75">
        <f t="shared" si="10"/>
        <v>0</v>
      </c>
      <c r="L144" s="76" t="str">
        <f t="shared" si="8"/>
        <v xml:space="preserve"> </v>
      </c>
      <c r="M144" s="79"/>
      <c r="N144" s="80"/>
      <c r="O144" s="80"/>
      <c r="P144" s="75">
        <f t="shared" si="11"/>
        <v>0</v>
      </c>
      <c r="Q144" s="76" t="str">
        <f t="shared" si="9"/>
        <v xml:space="preserve"> </v>
      </c>
      <c r="R144" s="135" t="s">
        <v>66</v>
      </c>
    </row>
    <row r="145" spans="1:18" x14ac:dyDescent="0.25">
      <c r="A145" s="43" t="s">
        <v>95</v>
      </c>
      <c r="B145" s="44">
        <v>139</v>
      </c>
      <c r="C145" s="44">
        <v>21212</v>
      </c>
      <c r="D145" s="44" t="s">
        <v>395</v>
      </c>
      <c r="E145" s="45" t="s">
        <v>396</v>
      </c>
      <c r="F145" s="50" t="s">
        <v>49</v>
      </c>
      <c r="G145" s="79"/>
      <c r="H145" s="80"/>
      <c r="I145" s="80"/>
      <c r="J145" s="80"/>
      <c r="K145" s="75">
        <f t="shared" si="10"/>
        <v>0</v>
      </c>
      <c r="L145" s="76" t="str">
        <f t="shared" si="8"/>
        <v xml:space="preserve"> </v>
      </c>
      <c r="M145" s="79"/>
      <c r="N145" s="80"/>
      <c r="O145" s="80"/>
      <c r="P145" s="75">
        <f t="shared" si="11"/>
        <v>0</v>
      </c>
      <c r="Q145" s="76" t="str">
        <f t="shared" si="9"/>
        <v xml:space="preserve"> </v>
      </c>
      <c r="R145" s="135" t="s">
        <v>66</v>
      </c>
    </row>
    <row r="146" spans="1:18" x14ac:dyDescent="0.25">
      <c r="A146" s="43" t="s">
        <v>95</v>
      </c>
      <c r="B146" s="44">
        <v>140</v>
      </c>
      <c r="C146" s="44">
        <v>21091</v>
      </c>
      <c r="D146" s="44" t="s">
        <v>397</v>
      </c>
      <c r="E146" s="45" t="s">
        <v>398</v>
      </c>
      <c r="F146" s="50" t="s">
        <v>49</v>
      </c>
      <c r="G146" s="79"/>
      <c r="H146" s="80"/>
      <c r="I146" s="80"/>
      <c r="J146" s="80"/>
      <c r="K146" s="75">
        <f t="shared" si="10"/>
        <v>0</v>
      </c>
      <c r="L146" s="76" t="str">
        <f t="shared" si="8"/>
        <v xml:space="preserve"> </v>
      </c>
      <c r="M146" s="79"/>
      <c r="N146" s="80"/>
      <c r="O146" s="80"/>
      <c r="P146" s="75">
        <f t="shared" si="11"/>
        <v>0</v>
      </c>
      <c r="Q146" s="76" t="str">
        <f t="shared" si="9"/>
        <v xml:space="preserve"> </v>
      </c>
      <c r="R146" s="135" t="s">
        <v>66</v>
      </c>
    </row>
    <row r="147" spans="1:18" x14ac:dyDescent="0.25">
      <c r="A147" s="43" t="s">
        <v>95</v>
      </c>
      <c r="B147" s="44">
        <v>141</v>
      </c>
      <c r="C147" s="44">
        <v>21336</v>
      </c>
      <c r="D147" s="44" t="s">
        <v>399</v>
      </c>
      <c r="E147" s="45" t="s">
        <v>400</v>
      </c>
      <c r="F147" s="50" t="s">
        <v>48</v>
      </c>
      <c r="G147" s="79"/>
      <c r="H147" s="80"/>
      <c r="I147" s="80"/>
      <c r="J147" s="80"/>
      <c r="K147" s="75">
        <f t="shared" si="10"/>
        <v>0</v>
      </c>
      <c r="L147" s="76" t="str">
        <f t="shared" si="8"/>
        <v xml:space="preserve"> </v>
      </c>
      <c r="M147" s="79"/>
      <c r="N147" s="80"/>
      <c r="O147" s="80"/>
      <c r="P147" s="75">
        <f t="shared" si="11"/>
        <v>0</v>
      </c>
      <c r="Q147" s="76" t="str">
        <f t="shared" si="9"/>
        <v xml:space="preserve"> </v>
      </c>
      <c r="R147" s="135" t="s">
        <v>66</v>
      </c>
    </row>
    <row r="148" spans="1:18" x14ac:dyDescent="0.25">
      <c r="A148" s="43" t="s">
        <v>95</v>
      </c>
      <c r="B148" s="44">
        <v>142</v>
      </c>
      <c r="C148" s="44">
        <v>21130</v>
      </c>
      <c r="D148" s="44" t="s">
        <v>401</v>
      </c>
      <c r="E148" s="45" t="s">
        <v>402</v>
      </c>
      <c r="F148" s="50" t="s">
        <v>49</v>
      </c>
      <c r="G148" s="79"/>
      <c r="H148" s="80"/>
      <c r="I148" s="80"/>
      <c r="J148" s="80"/>
      <c r="K148" s="75">
        <f t="shared" si="10"/>
        <v>0</v>
      </c>
      <c r="L148" s="76" t="str">
        <f t="shared" si="8"/>
        <v xml:space="preserve"> </v>
      </c>
      <c r="M148" s="79"/>
      <c r="N148" s="80"/>
      <c r="O148" s="80"/>
      <c r="P148" s="75">
        <f t="shared" si="11"/>
        <v>0</v>
      </c>
      <c r="Q148" s="76" t="str">
        <f t="shared" si="9"/>
        <v xml:space="preserve"> </v>
      </c>
      <c r="R148" s="135" t="s">
        <v>66</v>
      </c>
    </row>
    <row r="149" spans="1:18" x14ac:dyDescent="0.25">
      <c r="A149" s="43" t="s">
        <v>95</v>
      </c>
      <c r="B149" s="44">
        <v>143</v>
      </c>
      <c r="C149" s="44">
        <v>21253</v>
      </c>
      <c r="D149" s="44" t="s">
        <v>403</v>
      </c>
      <c r="E149" s="45" t="s">
        <v>404</v>
      </c>
      <c r="F149" s="50" t="s">
        <v>49</v>
      </c>
      <c r="G149" s="79"/>
      <c r="H149" s="80"/>
      <c r="I149" s="80"/>
      <c r="J149" s="80"/>
      <c r="K149" s="75">
        <f t="shared" si="10"/>
        <v>0</v>
      </c>
      <c r="L149" s="76" t="str">
        <f t="shared" si="8"/>
        <v xml:space="preserve"> </v>
      </c>
      <c r="M149" s="79"/>
      <c r="N149" s="80"/>
      <c r="O149" s="80"/>
      <c r="P149" s="75">
        <f t="shared" si="11"/>
        <v>0</v>
      </c>
      <c r="Q149" s="76" t="str">
        <f t="shared" si="9"/>
        <v xml:space="preserve"> </v>
      </c>
      <c r="R149" s="135" t="s">
        <v>66</v>
      </c>
    </row>
    <row r="150" spans="1:18" x14ac:dyDescent="0.25">
      <c r="A150" s="43" t="s">
        <v>95</v>
      </c>
      <c r="B150" s="44">
        <v>144</v>
      </c>
      <c r="C150" s="44">
        <v>21377</v>
      </c>
      <c r="D150" s="44" t="s">
        <v>405</v>
      </c>
      <c r="E150" s="45" t="s">
        <v>406</v>
      </c>
      <c r="F150" s="50" t="s">
        <v>49</v>
      </c>
      <c r="G150" s="79"/>
      <c r="H150" s="80"/>
      <c r="I150" s="80"/>
      <c r="J150" s="80"/>
      <c r="K150" s="75">
        <f t="shared" si="10"/>
        <v>0</v>
      </c>
      <c r="L150" s="76" t="str">
        <f t="shared" si="8"/>
        <v xml:space="preserve"> </v>
      </c>
      <c r="M150" s="79"/>
      <c r="N150" s="80"/>
      <c r="O150" s="80"/>
      <c r="P150" s="75">
        <f t="shared" si="11"/>
        <v>0</v>
      </c>
      <c r="Q150" s="76" t="str">
        <f t="shared" si="9"/>
        <v xml:space="preserve"> </v>
      </c>
      <c r="R150" s="135" t="s">
        <v>66</v>
      </c>
    </row>
    <row r="151" spans="1:18" x14ac:dyDescent="0.25">
      <c r="A151" s="43" t="s">
        <v>95</v>
      </c>
      <c r="B151" s="44">
        <v>145</v>
      </c>
      <c r="C151" s="44">
        <v>21218</v>
      </c>
      <c r="D151" s="44" t="s">
        <v>407</v>
      </c>
      <c r="E151" s="45" t="s">
        <v>408</v>
      </c>
      <c r="F151" s="50" t="s">
        <v>48</v>
      </c>
      <c r="G151" s="79"/>
      <c r="H151" s="80"/>
      <c r="I151" s="80"/>
      <c r="J151" s="80"/>
      <c r="K151" s="75">
        <f t="shared" si="10"/>
        <v>0</v>
      </c>
      <c r="L151" s="76" t="str">
        <f t="shared" si="8"/>
        <v xml:space="preserve"> </v>
      </c>
      <c r="M151" s="79"/>
      <c r="N151" s="80"/>
      <c r="O151" s="80"/>
      <c r="P151" s="75">
        <f t="shared" si="11"/>
        <v>0</v>
      </c>
      <c r="Q151" s="76" t="str">
        <f t="shared" si="9"/>
        <v xml:space="preserve"> </v>
      </c>
      <c r="R151" s="135" t="s">
        <v>66</v>
      </c>
    </row>
    <row r="152" spans="1:18" x14ac:dyDescent="0.25">
      <c r="A152" s="43" t="s">
        <v>95</v>
      </c>
      <c r="B152" s="44">
        <v>147</v>
      </c>
      <c r="C152" s="44">
        <v>21379</v>
      </c>
      <c r="D152" s="44" t="s">
        <v>409</v>
      </c>
      <c r="E152" s="45" t="s">
        <v>410</v>
      </c>
      <c r="F152" s="50" t="s">
        <v>48</v>
      </c>
      <c r="G152" s="79"/>
      <c r="H152" s="80"/>
      <c r="I152" s="80"/>
      <c r="J152" s="80"/>
      <c r="K152" s="75">
        <f t="shared" si="10"/>
        <v>0</v>
      </c>
      <c r="L152" s="76" t="str">
        <f t="shared" si="8"/>
        <v xml:space="preserve"> </v>
      </c>
      <c r="M152" s="79"/>
      <c r="N152" s="80"/>
      <c r="O152" s="80"/>
      <c r="P152" s="75">
        <f t="shared" si="11"/>
        <v>0</v>
      </c>
      <c r="Q152" s="76" t="str">
        <f t="shared" si="9"/>
        <v xml:space="preserve"> </v>
      </c>
      <c r="R152" s="135" t="s">
        <v>66</v>
      </c>
    </row>
    <row r="153" spans="1:18" x14ac:dyDescent="0.25">
      <c r="A153" s="43" t="s">
        <v>95</v>
      </c>
      <c r="B153" s="44">
        <v>148</v>
      </c>
      <c r="C153" s="44">
        <v>21255</v>
      </c>
      <c r="D153" s="44" t="s">
        <v>411</v>
      </c>
      <c r="E153" s="45" t="s">
        <v>412</v>
      </c>
      <c r="F153" s="50" t="s">
        <v>48</v>
      </c>
      <c r="G153" s="79"/>
      <c r="H153" s="80"/>
      <c r="I153" s="80"/>
      <c r="J153" s="80"/>
      <c r="K153" s="75">
        <f t="shared" si="10"/>
        <v>0</v>
      </c>
      <c r="L153" s="76" t="str">
        <f t="shared" si="8"/>
        <v xml:space="preserve"> </v>
      </c>
      <c r="M153" s="79"/>
      <c r="N153" s="80"/>
      <c r="O153" s="80"/>
      <c r="P153" s="75">
        <f t="shared" si="11"/>
        <v>0</v>
      </c>
      <c r="Q153" s="76" t="str">
        <f t="shared" si="9"/>
        <v xml:space="preserve"> </v>
      </c>
      <c r="R153" s="135" t="s">
        <v>66</v>
      </c>
    </row>
    <row r="154" spans="1:18" x14ac:dyDescent="0.25">
      <c r="A154" s="43" t="s">
        <v>95</v>
      </c>
      <c r="B154" s="44">
        <v>149</v>
      </c>
      <c r="C154" s="44">
        <v>21137</v>
      </c>
      <c r="D154" s="44" t="s">
        <v>413</v>
      </c>
      <c r="E154" s="45" t="s">
        <v>414</v>
      </c>
      <c r="F154" s="50" t="s">
        <v>48</v>
      </c>
      <c r="G154" s="79"/>
      <c r="H154" s="80"/>
      <c r="I154" s="80"/>
      <c r="J154" s="80"/>
      <c r="K154" s="75">
        <f t="shared" si="10"/>
        <v>0</v>
      </c>
      <c r="L154" s="76" t="str">
        <f t="shared" si="8"/>
        <v xml:space="preserve"> </v>
      </c>
      <c r="M154" s="79"/>
      <c r="N154" s="80"/>
      <c r="O154" s="80"/>
      <c r="P154" s="75">
        <f t="shared" si="11"/>
        <v>0</v>
      </c>
      <c r="Q154" s="76" t="str">
        <f t="shared" si="9"/>
        <v xml:space="preserve"> </v>
      </c>
      <c r="R154" s="135" t="s">
        <v>66</v>
      </c>
    </row>
    <row r="155" spans="1:18" x14ac:dyDescent="0.25">
      <c r="A155" s="43" t="s">
        <v>95</v>
      </c>
      <c r="B155" s="44">
        <v>150</v>
      </c>
      <c r="C155" s="44">
        <v>21257</v>
      </c>
      <c r="D155" s="44" t="s">
        <v>415</v>
      </c>
      <c r="E155" s="45" t="s">
        <v>416</v>
      </c>
      <c r="F155" s="50" t="s">
        <v>48</v>
      </c>
      <c r="G155" s="79"/>
      <c r="H155" s="80"/>
      <c r="I155" s="80"/>
      <c r="J155" s="80"/>
      <c r="K155" s="75">
        <f t="shared" si="10"/>
        <v>0</v>
      </c>
      <c r="L155" s="76" t="str">
        <f t="shared" si="8"/>
        <v xml:space="preserve"> </v>
      </c>
      <c r="M155" s="79"/>
      <c r="N155" s="80"/>
      <c r="O155" s="80"/>
      <c r="P155" s="75">
        <f t="shared" si="11"/>
        <v>0</v>
      </c>
      <c r="Q155" s="76" t="str">
        <f t="shared" si="9"/>
        <v xml:space="preserve"> </v>
      </c>
      <c r="R155" s="135" t="s">
        <v>66</v>
      </c>
    </row>
    <row r="156" spans="1:18" x14ac:dyDescent="0.25">
      <c r="A156" s="43" t="s">
        <v>95</v>
      </c>
      <c r="B156" s="44">
        <v>146</v>
      </c>
      <c r="C156" s="44">
        <v>21100</v>
      </c>
      <c r="D156" s="44" t="s">
        <v>417</v>
      </c>
      <c r="E156" s="45" t="s">
        <v>418</v>
      </c>
      <c r="F156" s="50" t="s">
        <v>48</v>
      </c>
      <c r="G156" s="79"/>
      <c r="H156" s="80"/>
      <c r="I156" s="80"/>
      <c r="J156" s="80"/>
      <c r="K156" s="75">
        <f t="shared" si="10"/>
        <v>0</v>
      </c>
      <c r="L156" s="76" t="str">
        <f t="shared" si="8"/>
        <v xml:space="preserve"> </v>
      </c>
      <c r="M156" s="79"/>
      <c r="N156" s="80"/>
      <c r="O156" s="80"/>
      <c r="P156" s="75">
        <f t="shared" si="11"/>
        <v>0</v>
      </c>
      <c r="Q156" s="76" t="str">
        <f t="shared" si="9"/>
        <v xml:space="preserve"> </v>
      </c>
      <c r="R156" s="135" t="s">
        <v>66</v>
      </c>
    </row>
    <row r="157" spans="1:18" x14ac:dyDescent="0.25">
      <c r="A157" s="43" t="s">
        <v>95</v>
      </c>
      <c r="B157" s="44">
        <v>151</v>
      </c>
      <c r="C157" s="44">
        <v>21263</v>
      </c>
      <c r="D157" s="44" t="s">
        <v>419</v>
      </c>
      <c r="E157" s="45" t="s">
        <v>420</v>
      </c>
      <c r="F157" s="50" t="s">
        <v>49</v>
      </c>
      <c r="G157" s="79"/>
      <c r="H157" s="80"/>
      <c r="I157" s="80"/>
      <c r="J157" s="80"/>
      <c r="K157" s="75">
        <f t="shared" si="10"/>
        <v>0</v>
      </c>
      <c r="L157" s="76" t="str">
        <f t="shared" si="8"/>
        <v xml:space="preserve"> </v>
      </c>
      <c r="M157" s="79"/>
      <c r="N157" s="80"/>
      <c r="O157" s="80"/>
      <c r="P157" s="75">
        <f t="shared" si="11"/>
        <v>0</v>
      </c>
      <c r="Q157" s="76" t="str">
        <f t="shared" si="9"/>
        <v xml:space="preserve"> </v>
      </c>
      <c r="R157" s="135" t="s">
        <v>66</v>
      </c>
    </row>
    <row r="158" spans="1:18" x14ac:dyDescent="0.25">
      <c r="A158" s="43" t="s">
        <v>95</v>
      </c>
      <c r="B158" s="44">
        <v>152</v>
      </c>
      <c r="C158" s="44">
        <v>21107</v>
      </c>
      <c r="D158" s="44" t="s">
        <v>421</v>
      </c>
      <c r="E158" s="45" t="s">
        <v>422</v>
      </c>
      <c r="F158" s="50" t="s">
        <v>48</v>
      </c>
      <c r="G158" s="79"/>
      <c r="H158" s="80"/>
      <c r="I158" s="80"/>
      <c r="J158" s="80"/>
      <c r="K158" s="75">
        <f t="shared" si="10"/>
        <v>0</v>
      </c>
      <c r="L158" s="76" t="str">
        <f t="shared" si="8"/>
        <v xml:space="preserve"> </v>
      </c>
      <c r="M158" s="79"/>
      <c r="N158" s="80"/>
      <c r="O158" s="80"/>
      <c r="P158" s="75">
        <f t="shared" si="11"/>
        <v>0</v>
      </c>
      <c r="Q158" s="76" t="str">
        <f t="shared" si="9"/>
        <v xml:space="preserve"> </v>
      </c>
      <c r="R158" s="135" t="s">
        <v>66</v>
      </c>
    </row>
    <row r="159" spans="1:18" x14ac:dyDescent="0.25">
      <c r="A159" s="43" t="s">
        <v>95</v>
      </c>
      <c r="B159" s="44">
        <v>153</v>
      </c>
      <c r="C159" s="44">
        <v>21349</v>
      </c>
      <c r="D159" s="44" t="s">
        <v>423</v>
      </c>
      <c r="E159" s="45" t="s">
        <v>424</v>
      </c>
      <c r="F159" s="50" t="s">
        <v>49</v>
      </c>
      <c r="G159" s="79"/>
      <c r="H159" s="80"/>
      <c r="I159" s="80"/>
      <c r="J159" s="80"/>
      <c r="K159" s="75">
        <f t="shared" si="10"/>
        <v>0</v>
      </c>
      <c r="L159" s="76" t="str">
        <f t="shared" si="8"/>
        <v xml:space="preserve"> </v>
      </c>
      <c r="M159" s="79"/>
      <c r="N159" s="80"/>
      <c r="O159" s="80"/>
      <c r="P159" s="75">
        <f t="shared" si="11"/>
        <v>0</v>
      </c>
      <c r="Q159" s="76" t="str">
        <f t="shared" si="9"/>
        <v xml:space="preserve"> </v>
      </c>
      <c r="R159" s="135" t="s">
        <v>66</v>
      </c>
    </row>
    <row r="160" spans="1:18" x14ac:dyDescent="0.25">
      <c r="A160" s="43" t="s">
        <v>95</v>
      </c>
      <c r="B160" s="44">
        <v>154</v>
      </c>
      <c r="C160" s="44">
        <v>21310</v>
      </c>
      <c r="D160" s="44" t="s">
        <v>425</v>
      </c>
      <c r="E160" s="45" t="s">
        <v>426</v>
      </c>
      <c r="F160" s="50" t="s">
        <v>49</v>
      </c>
      <c r="G160" s="79"/>
      <c r="H160" s="80"/>
      <c r="I160" s="80"/>
      <c r="J160" s="80"/>
      <c r="K160" s="75">
        <f t="shared" si="10"/>
        <v>0</v>
      </c>
      <c r="L160" s="76" t="str">
        <f t="shared" si="8"/>
        <v xml:space="preserve"> </v>
      </c>
      <c r="M160" s="79"/>
      <c r="N160" s="80"/>
      <c r="O160" s="80"/>
      <c r="P160" s="75">
        <f t="shared" si="11"/>
        <v>0</v>
      </c>
      <c r="Q160" s="76" t="str">
        <f t="shared" si="9"/>
        <v xml:space="preserve"> </v>
      </c>
      <c r="R160" s="135" t="s">
        <v>66</v>
      </c>
    </row>
    <row r="161" spans="1:18" x14ac:dyDescent="0.25">
      <c r="A161" s="43" t="s">
        <v>95</v>
      </c>
      <c r="B161" s="44">
        <v>155</v>
      </c>
      <c r="C161" s="44">
        <v>21407</v>
      </c>
      <c r="D161" s="44" t="s">
        <v>427</v>
      </c>
      <c r="E161" s="45" t="s">
        <v>428</v>
      </c>
      <c r="F161" s="50" t="s">
        <v>49</v>
      </c>
      <c r="G161" s="79"/>
      <c r="H161" s="80"/>
      <c r="I161" s="80"/>
      <c r="J161" s="80"/>
      <c r="K161" s="75">
        <f t="shared" si="10"/>
        <v>0</v>
      </c>
      <c r="L161" s="76" t="str">
        <f t="shared" si="8"/>
        <v xml:space="preserve"> </v>
      </c>
      <c r="M161" s="79"/>
      <c r="N161" s="80"/>
      <c r="O161" s="80"/>
      <c r="P161" s="75">
        <f t="shared" si="11"/>
        <v>0</v>
      </c>
      <c r="Q161" s="76" t="str">
        <f t="shared" si="9"/>
        <v xml:space="preserve"> </v>
      </c>
      <c r="R161" s="135" t="s">
        <v>66</v>
      </c>
    </row>
    <row r="162" spans="1:18" x14ac:dyDescent="0.25">
      <c r="A162" s="43" t="s">
        <v>95</v>
      </c>
      <c r="B162" s="44">
        <v>156</v>
      </c>
      <c r="C162" s="44">
        <v>21403</v>
      </c>
      <c r="D162" s="44" t="s">
        <v>429</v>
      </c>
      <c r="E162" s="45" t="s">
        <v>430</v>
      </c>
      <c r="F162" s="50" t="s">
        <v>48</v>
      </c>
      <c r="G162" s="79"/>
      <c r="H162" s="80"/>
      <c r="I162" s="80"/>
      <c r="J162" s="80"/>
      <c r="K162" s="75">
        <f t="shared" si="10"/>
        <v>0</v>
      </c>
      <c r="L162" s="76" t="str">
        <f t="shared" si="8"/>
        <v xml:space="preserve"> </v>
      </c>
      <c r="M162" s="79"/>
      <c r="N162" s="80"/>
      <c r="O162" s="80"/>
      <c r="P162" s="75">
        <f t="shared" si="11"/>
        <v>0</v>
      </c>
      <c r="Q162" s="76" t="str">
        <f t="shared" si="9"/>
        <v xml:space="preserve"> </v>
      </c>
      <c r="R162" s="135" t="s">
        <v>66</v>
      </c>
    </row>
    <row r="163" spans="1:18" x14ac:dyDescent="0.25">
      <c r="A163" s="43" t="s">
        <v>95</v>
      </c>
      <c r="B163" s="44">
        <v>157</v>
      </c>
      <c r="C163" s="44">
        <v>21189</v>
      </c>
      <c r="D163" s="44" t="s">
        <v>431</v>
      </c>
      <c r="E163" s="45" t="s">
        <v>432</v>
      </c>
      <c r="F163" s="50" t="s">
        <v>49</v>
      </c>
      <c r="G163" s="79"/>
      <c r="H163" s="80"/>
      <c r="I163" s="80"/>
      <c r="J163" s="80"/>
      <c r="K163" s="75">
        <f t="shared" si="10"/>
        <v>0</v>
      </c>
      <c r="L163" s="76" t="str">
        <f t="shared" si="8"/>
        <v xml:space="preserve"> </v>
      </c>
      <c r="M163" s="79"/>
      <c r="N163" s="80"/>
      <c r="O163" s="80"/>
      <c r="P163" s="75">
        <f t="shared" si="11"/>
        <v>0</v>
      </c>
      <c r="Q163" s="76" t="str">
        <f t="shared" si="9"/>
        <v xml:space="preserve"> </v>
      </c>
      <c r="R163" s="135" t="s">
        <v>66</v>
      </c>
    </row>
    <row r="164" spans="1:18" x14ac:dyDescent="0.25">
      <c r="A164" s="43" t="s">
        <v>95</v>
      </c>
      <c r="B164" s="44">
        <v>158</v>
      </c>
      <c r="C164" s="44">
        <v>21194</v>
      </c>
      <c r="D164" s="44" t="s">
        <v>433</v>
      </c>
      <c r="E164" s="45" t="s">
        <v>434</v>
      </c>
      <c r="F164" s="50" t="s">
        <v>49</v>
      </c>
      <c r="G164" s="79"/>
      <c r="H164" s="80"/>
      <c r="I164" s="80"/>
      <c r="J164" s="80"/>
      <c r="K164" s="75">
        <f t="shared" si="10"/>
        <v>0</v>
      </c>
      <c r="L164" s="76" t="str">
        <f t="shared" si="8"/>
        <v xml:space="preserve"> </v>
      </c>
      <c r="M164" s="79"/>
      <c r="N164" s="80"/>
      <c r="O164" s="80"/>
      <c r="P164" s="75">
        <f t="shared" si="11"/>
        <v>0</v>
      </c>
      <c r="Q164" s="76" t="str">
        <f t="shared" si="9"/>
        <v xml:space="preserve"> </v>
      </c>
      <c r="R164" s="135" t="s">
        <v>66</v>
      </c>
    </row>
    <row r="165" spans="1:18" x14ac:dyDescent="0.25">
      <c r="A165" s="43" t="s">
        <v>95</v>
      </c>
      <c r="B165" s="44">
        <v>159</v>
      </c>
      <c r="C165" s="44">
        <v>21314</v>
      </c>
      <c r="D165" s="44" t="s">
        <v>435</v>
      </c>
      <c r="E165" s="45" t="s">
        <v>436</v>
      </c>
      <c r="F165" s="50" t="s">
        <v>48</v>
      </c>
      <c r="G165" s="79"/>
      <c r="H165" s="80"/>
      <c r="I165" s="80"/>
      <c r="J165" s="80"/>
      <c r="K165" s="75">
        <f t="shared" si="10"/>
        <v>0</v>
      </c>
      <c r="L165" s="76" t="str">
        <f t="shared" si="8"/>
        <v xml:space="preserve"> </v>
      </c>
      <c r="M165" s="79"/>
      <c r="N165" s="80"/>
      <c r="O165" s="80"/>
      <c r="P165" s="75">
        <f t="shared" si="11"/>
        <v>0</v>
      </c>
      <c r="Q165" s="76" t="str">
        <f t="shared" si="9"/>
        <v xml:space="preserve"> </v>
      </c>
      <c r="R165" s="135" t="s">
        <v>66</v>
      </c>
    </row>
    <row r="166" spans="1:18" x14ac:dyDescent="0.25">
      <c r="A166" s="43" t="s">
        <v>95</v>
      </c>
      <c r="B166" s="44">
        <v>160</v>
      </c>
      <c r="C166" s="44">
        <v>21233</v>
      </c>
      <c r="D166" s="44" t="s">
        <v>437</v>
      </c>
      <c r="E166" s="45" t="s">
        <v>438</v>
      </c>
      <c r="F166" s="50" t="s">
        <v>48</v>
      </c>
      <c r="G166" s="79"/>
      <c r="H166" s="80"/>
      <c r="I166" s="80"/>
      <c r="J166" s="80"/>
      <c r="K166" s="75">
        <f t="shared" si="10"/>
        <v>0</v>
      </c>
      <c r="L166" s="76" t="str">
        <f t="shared" si="8"/>
        <v xml:space="preserve"> </v>
      </c>
      <c r="M166" s="79"/>
      <c r="N166" s="80"/>
      <c r="O166" s="80"/>
      <c r="P166" s="75">
        <f t="shared" si="11"/>
        <v>0</v>
      </c>
      <c r="Q166" s="76" t="str">
        <f t="shared" si="9"/>
        <v xml:space="preserve"> </v>
      </c>
      <c r="R166" s="135" t="s">
        <v>66</v>
      </c>
    </row>
    <row r="167" spans="1:18" x14ac:dyDescent="0.25">
      <c r="A167" s="43" t="s">
        <v>96</v>
      </c>
      <c r="B167" s="44">
        <v>161</v>
      </c>
      <c r="C167" s="44">
        <v>21359</v>
      </c>
      <c r="D167" s="44" t="s">
        <v>439</v>
      </c>
      <c r="E167" s="45" t="s">
        <v>440</v>
      </c>
      <c r="F167" s="50" t="s">
        <v>48</v>
      </c>
      <c r="G167" s="79"/>
      <c r="H167" s="80"/>
      <c r="I167" s="80"/>
      <c r="J167" s="80"/>
      <c r="K167" s="75">
        <f t="shared" si="10"/>
        <v>0</v>
      </c>
      <c r="L167" s="76" t="str">
        <f t="shared" si="8"/>
        <v xml:space="preserve"> </v>
      </c>
      <c r="M167" s="79"/>
      <c r="N167" s="80"/>
      <c r="O167" s="80"/>
      <c r="P167" s="75">
        <f t="shared" si="11"/>
        <v>0</v>
      </c>
      <c r="Q167" s="76" t="str">
        <f t="shared" si="9"/>
        <v xml:space="preserve"> </v>
      </c>
      <c r="R167" s="135" t="s">
        <v>66</v>
      </c>
    </row>
    <row r="168" spans="1:18" x14ac:dyDescent="0.25">
      <c r="A168" s="43" t="s">
        <v>96</v>
      </c>
      <c r="B168" s="44">
        <v>162</v>
      </c>
      <c r="C168" s="44">
        <v>21316</v>
      </c>
      <c r="D168" s="44" t="s">
        <v>441</v>
      </c>
      <c r="E168" s="45" t="s">
        <v>442</v>
      </c>
      <c r="F168" s="50" t="s">
        <v>48</v>
      </c>
      <c r="G168" s="79"/>
      <c r="H168" s="80"/>
      <c r="I168" s="80"/>
      <c r="J168" s="80"/>
      <c r="K168" s="75">
        <f t="shared" si="10"/>
        <v>0</v>
      </c>
      <c r="L168" s="76" t="str">
        <f t="shared" si="8"/>
        <v xml:space="preserve"> </v>
      </c>
      <c r="M168" s="79"/>
      <c r="N168" s="80"/>
      <c r="O168" s="80"/>
      <c r="P168" s="75">
        <f t="shared" si="11"/>
        <v>0</v>
      </c>
      <c r="Q168" s="76" t="str">
        <f t="shared" si="9"/>
        <v xml:space="preserve"> </v>
      </c>
      <c r="R168" s="135" t="s">
        <v>66</v>
      </c>
    </row>
    <row r="169" spans="1:18" x14ac:dyDescent="0.25">
      <c r="A169" s="43" t="s">
        <v>96</v>
      </c>
      <c r="B169" s="44">
        <v>163</v>
      </c>
      <c r="C169" s="44">
        <v>21238</v>
      </c>
      <c r="D169" s="44" t="s">
        <v>443</v>
      </c>
      <c r="E169" s="45" t="s">
        <v>444</v>
      </c>
      <c r="F169" s="50" t="s">
        <v>48</v>
      </c>
      <c r="G169" s="79"/>
      <c r="H169" s="80"/>
      <c r="I169" s="80"/>
      <c r="J169" s="80"/>
      <c r="K169" s="75">
        <f t="shared" si="10"/>
        <v>0</v>
      </c>
      <c r="L169" s="76" t="str">
        <f t="shared" si="8"/>
        <v xml:space="preserve"> </v>
      </c>
      <c r="M169" s="79"/>
      <c r="N169" s="80"/>
      <c r="O169" s="80"/>
      <c r="P169" s="75">
        <f t="shared" si="11"/>
        <v>0</v>
      </c>
      <c r="Q169" s="76" t="str">
        <f t="shared" si="9"/>
        <v xml:space="preserve"> </v>
      </c>
      <c r="R169" s="135" t="s">
        <v>66</v>
      </c>
    </row>
    <row r="170" spans="1:18" x14ac:dyDescent="0.25">
      <c r="A170" s="43" t="s">
        <v>96</v>
      </c>
      <c r="B170" s="44">
        <v>164</v>
      </c>
      <c r="C170" s="44">
        <v>21120</v>
      </c>
      <c r="D170" s="44" t="s">
        <v>445</v>
      </c>
      <c r="E170" s="45" t="s">
        <v>446</v>
      </c>
      <c r="F170" s="50" t="s">
        <v>49</v>
      </c>
      <c r="G170" s="79"/>
      <c r="H170" s="80"/>
      <c r="I170" s="80"/>
      <c r="J170" s="80"/>
      <c r="K170" s="75">
        <f t="shared" si="10"/>
        <v>0</v>
      </c>
      <c r="L170" s="76" t="str">
        <f t="shared" si="8"/>
        <v xml:space="preserve"> </v>
      </c>
      <c r="M170" s="79"/>
      <c r="N170" s="80"/>
      <c r="O170" s="80"/>
      <c r="P170" s="75">
        <f t="shared" si="11"/>
        <v>0</v>
      </c>
      <c r="Q170" s="76" t="str">
        <f t="shared" si="9"/>
        <v xml:space="preserve"> </v>
      </c>
      <c r="R170" s="135" t="s">
        <v>66</v>
      </c>
    </row>
    <row r="171" spans="1:18" x14ac:dyDescent="0.25">
      <c r="A171" s="43" t="s">
        <v>96</v>
      </c>
      <c r="B171" s="44">
        <v>165</v>
      </c>
      <c r="C171" s="44">
        <v>21244</v>
      </c>
      <c r="D171" s="44" t="s">
        <v>447</v>
      </c>
      <c r="E171" s="45" t="s">
        <v>448</v>
      </c>
      <c r="F171" s="50" t="s">
        <v>48</v>
      </c>
      <c r="G171" s="79"/>
      <c r="H171" s="80"/>
      <c r="I171" s="80"/>
      <c r="J171" s="80"/>
      <c r="K171" s="75">
        <f t="shared" si="10"/>
        <v>0</v>
      </c>
      <c r="L171" s="76" t="str">
        <f t="shared" si="8"/>
        <v xml:space="preserve"> </v>
      </c>
      <c r="M171" s="79"/>
      <c r="N171" s="80"/>
      <c r="O171" s="80"/>
      <c r="P171" s="75">
        <f t="shared" si="11"/>
        <v>0</v>
      </c>
      <c r="Q171" s="76" t="str">
        <f t="shared" si="9"/>
        <v xml:space="preserve"> </v>
      </c>
      <c r="R171" s="135" t="s">
        <v>66</v>
      </c>
    </row>
    <row r="172" spans="1:18" x14ac:dyDescent="0.25">
      <c r="A172" s="43" t="s">
        <v>96</v>
      </c>
      <c r="B172" s="44">
        <v>166</v>
      </c>
      <c r="C172" s="44">
        <v>21402</v>
      </c>
      <c r="D172" s="44" t="s">
        <v>449</v>
      </c>
      <c r="E172" s="45" t="s">
        <v>450</v>
      </c>
      <c r="F172" s="50" t="s">
        <v>49</v>
      </c>
      <c r="G172" s="79"/>
      <c r="H172" s="80"/>
      <c r="I172" s="80"/>
      <c r="J172" s="80"/>
      <c r="K172" s="75">
        <f t="shared" si="10"/>
        <v>0</v>
      </c>
      <c r="L172" s="76" t="str">
        <f t="shared" si="8"/>
        <v xml:space="preserve"> </v>
      </c>
      <c r="M172" s="79"/>
      <c r="N172" s="80"/>
      <c r="O172" s="80"/>
      <c r="P172" s="75">
        <f t="shared" si="11"/>
        <v>0</v>
      </c>
      <c r="Q172" s="76" t="str">
        <f t="shared" si="9"/>
        <v xml:space="preserve"> </v>
      </c>
      <c r="R172" s="135" t="s">
        <v>66</v>
      </c>
    </row>
    <row r="173" spans="1:18" x14ac:dyDescent="0.25">
      <c r="A173" s="43" t="s">
        <v>96</v>
      </c>
      <c r="B173" s="44">
        <v>167</v>
      </c>
      <c r="C173" s="44">
        <v>21321</v>
      </c>
      <c r="D173" s="44" t="s">
        <v>451</v>
      </c>
      <c r="E173" s="45" t="s">
        <v>452</v>
      </c>
      <c r="F173" s="50" t="s">
        <v>48</v>
      </c>
      <c r="G173" s="79"/>
      <c r="H173" s="80"/>
      <c r="I173" s="80"/>
      <c r="J173" s="80"/>
      <c r="K173" s="75">
        <f t="shared" si="10"/>
        <v>0</v>
      </c>
      <c r="L173" s="76" t="str">
        <f t="shared" si="8"/>
        <v xml:space="preserve"> </v>
      </c>
      <c r="M173" s="79"/>
      <c r="N173" s="80"/>
      <c r="O173" s="80"/>
      <c r="P173" s="75">
        <f t="shared" si="11"/>
        <v>0</v>
      </c>
      <c r="Q173" s="76" t="str">
        <f t="shared" si="9"/>
        <v xml:space="preserve"> </v>
      </c>
      <c r="R173" s="135" t="s">
        <v>66</v>
      </c>
    </row>
    <row r="174" spans="1:18" x14ac:dyDescent="0.25">
      <c r="A174" s="43" t="s">
        <v>96</v>
      </c>
      <c r="B174" s="44">
        <v>168</v>
      </c>
      <c r="C174" s="44">
        <v>21283</v>
      </c>
      <c r="D174" s="44" t="s">
        <v>453</v>
      </c>
      <c r="E174" s="45" t="s">
        <v>454</v>
      </c>
      <c r="F174" s="50" t="s">
        <v>49</v>
      </c>
      <c r="G174" s="79"/>
      <c r="H174" s="80"/>
      <c r="I174" s="80"/>
      <c r="J174" s="80"/>
      <c r="K174" s="75">
        <f t="shared" si="10"/>
        <v>0</v>
      </c>
      <c r="L174" s="76" t="str">
        <f t="shared" si="8"/>
        <v xml:space="preserve"> </v>
      </c>
      <c r="M174" s="79"/>
      <c r="N174" s="80"/>
      <c r="O174" s="80"/>
      <c r="P174" s="75">
        <f t="shared" si="11"/>
        <v>0</v>
      </c>
      <c r="Q174" s="76" t="str">
        <f t="shared" si="9"/>
        <v xml:space="preserve"> </v>
      </c>
      <c r="R174" s="135" t="s">
        <v>66</v>
      </c>
    </row>
    <row r="175" spans="1:18" x14ac:dyDescent="0.25">
      <c r="A175" s="43" t="s">
        <v>96</v>
      </c>
      <c r="B175" s="44">
        <v>169</v>
      </c>
      <c r="C175" s="44">
        <v>21201</v>
      </c>
      <c r="D175" s="44" t="s">
        <v>455</v>
      </c>
      <c r="E175" s="45" t="s">
        <v>456</v>
      </c>
      <c r="F175" s="50" t="s">
        <v>49</v>
      </c>
      <c r="G175" s="79"/>
      <c r="H175" s="80"/>
      <c r="I175" s="80"/>
      <c r="J175" s="80"/>
      <c r="K175" s="75">
        <f t="shared" si="10"/>
        <v>0</v>
      </c>
      <c r="L175" s="76" t="str">
        <f t="shared" si="8"/>
        <v xml:space="preserve"> </v>
      </c>
      <c r="M175" s="79"/>
      <c r="N175" s="80"/>
      <c r="O175" s="80"/>
      <c r="P175" s="75">
        <f t="shared" si="11"/>
        <v>0</v>
      </c>
      <c r="Q175" s="76" t="str">
        <f t="shared" si="9"/>
        <v xml:space="preserve"> </v>
      </c>
      <c r="R175" s="135" t="s">
        <v>66</v>
      </c>
    </row>
    <row r="176" spans="1:18" x14ac:dyDescent="0.25">
      <c r="A176" s="43" t="s">
        <v>96</v>
      </c>
      <c r="B176" s="44">
        <v>170</v>
      </c>
      <c r="C176" s="44">
        <v>21202</v>
      </c>
      <c r="D176" s="44" t="s">
        <v>457</v>
      </c>
      <c r="E176" s="45" t="s">
        <v>458</v>
      </c>
      <c r="F176" s="50" t="s">
        <v>49</v>
      </c>
      <c r="G176" s="79"/>
      <c r="H176" s="80"/>
      <c r="I176" s="80"/>
      <c r="J176" s="80"/>
      <c r="K176" s="75">
        <f t="shared" si="10"/>
        <v>0</v>
      </c>
      <c r="L176" s="76" t="str">
        <f t="shared" si="8"/>
        <v xml:space="preserve"> </v>
      </c>
      <c r="M176" s="79"/>
      <c r="N176" s="80"/>
      <c r="O176" s="80"/>
      <c r="P176" s="75">
        <f t="shared" si="11"/>
        <v>0</v>
      </c>
      <c r="Q176" s="76" t="str">
        <f t="shared" si="9"/>
        <v xml:space="preserve"> </v>
      </c>
      <c r="R176" s="135" t="s">
        <v>66</v>
      </c>
    </row>
    <row r="177" spans="1:18" x14ac:dyDescent="0.25">
      <c r="A177" s="43" t="s">
        <v>96</v>
      </c>
      <c r="B177" s="44">
        <v>171</v>
      </c>
      <c r="C177" s="44">
        <v>21203</v>
      </c>
      <c r="D177" s="44" t="s">
        <v>459</v>
      </c>
      <c r="E177" s="45" t="s">
        <v>460</v>
      </c>
      <c r="F177" s="50" t="s">
        <v>48</v>
      </c>
      <c r="G177" s="79"/>
      <c r="H177" s="80"/>
      <c r="I177" s="80"/>
      <c r="J177" s="80"/>
      <c r="K177" s="75">
        <f t="shared" si="10"/>
        <v>0</v>
      </c>
      <c r="L177" s="76" t="str">
        <f t="shared" si="8"/>
        <v xml:space="preserve"> </v>
      </c>
      <c r="M177" s="79"/>
      <c r="N177" s="80"/>
      <c r="O177" s="80"/>
      <c r="P177" s="75">
        <f t="shared" si="11"/>
        <v>0</v>
      </c>
      <c r="Q177" s="76" t="str">
        <f t="shared" si="9"/>
        <v xml:space="preserve"> </v>
      </c>
      <c r="R177" s="135" t="s">
        <v>66</v>
      </c>
    </row>
    <row r="178" spans="1:18" x14ac:dyDescent="0.25">
      <c r="A178" s="43" t="s">
        <v>96</v>
      </c>
      <c r="B178" s="44">
        <v>172</v>
      </c>
      <c r="C178" s="44">
        <v>21204</v>
      </c>
      <c r="D178" s="44" t="s">
        <v>461</v>
      </c>
      <c r="E178" s="45" t="s">
        <v>462</v>
      </c>
      <c r="F178" s="50" t="s">
        <v>48</v>
      </c>
      <c r="G178" s="79"/>
      <c r="H178" s="80"/>
      <c r="I178" s="80"/>
      <c r="J178" s="80"/>
      <c r="K178" s="75">
        <f t="shared" si="10"/>
        <v>0</v>
      </c>
      <c r="L178" s="76" t="str">
        <f t="shared" si="8"/>
        <v xml:space="preserve"> </v>
      </c>
      <c r="M178" s="79"/>
      <c r="N178" s="80"/>
      <c r="O178" s="80"/>
      <c r="P178" s="75">
        <f t="shared" si="11"/>
        <v>0</v>
      </c>
      <c r="Q178" s="76" t="str">
        <f t="shared" si="9"/>
        <v xml:space="preserve"> </v>
      </c>
      <c r="R178" s="135" t="s">
        <v>66</v>
      </c>
    </row>
    <row r="179" spans="1:18" x14ac:dyDescent="0.25">
      <c r="A179" s="43" t="s">
        <v>96</v>
      </c>
      <c r="B179" s="44">
        <v>173</v>
      </c>
      <c r="C179" s="44">
        <v>21170</v>
      </c>
      <c r="D179" s="44" t="s">
        <v>463</v>
      </c>
      <c r="E179" s="45" t="s">
        <v>464</v>
      </c>
      <c r="F179" s="50" t="s">
        <v>48</v>
      </c>
      <c r="G179" s="79"/>
      <c r="H179" s="80"/>
      <c r="I179" s="80"/>
      <c r="J179" s="80"/>
      <c r="K179" s="75">
        <f t="shared" si="10"/>
        <v>0</v>
      </c>
      <c r="L179" s="76" t="str">
        <f t="shared" si="8"/>
        <v xml:space="preserve"> </v>
      </c>
      <c r="M179" s="79"/>
      <c r="N179" s="80"/>
      <c r="O179" s="80"/>
      <c r="P179" s="75">
        <f t="shared" si="11"/>
        <v>0</v>
      </c>
      <c r="Q179" s="76" t="str">
        <f t="shared" si="9"/>
        <v xml:space="preserve"> </v>
      </c>
      <c r="R179" s="135" t="s">
        <v>66</v>
      </c>
    </row>
    <row r="180" spans="1:18" x14ac:dyDescent="0.25">
      <c r="A180" s="43" t="s">
        <v>96</v>
      </c>
      <c r="B180" s="44">
        <v>174</v>
      </c>
      <c r="C180" s="44">
        <v>21372</v>
      </c>
      <c r="D180" s="44" t="s">
        <v>465</v>
      </c>
      <c r="E180" s="45" t="s">
        <v>466</v>
      </c>
      <c r="F180" s="50" t="s">
        <v>49</v>
      </c>
      <c r="G180" s="79"/>
      <c r="H180" s="80"/>
      <c r="I180" s="80"/>
      <c r="J180" s="80"/>
      <c r="K180" s="75">
        <f t="shared" si="10"/>
        <v>0</v>
      </c>
      <c r="L180" s="76" t="str">
        <f t="shared" si="8"/>
        <v xml:space="preserve"> </v>
      </c>
      <c r="M180" s="79"/>
      <c r="N180" s="80"/>
      <c r="O180" s="80"/>
      <c r="P180" s="75">
        <f t="shared" si="11"/>
        <v>0</v>
      </c>
      <c r="Q180" s="76" t="str">
        <f t="shared" si="9"/>
        <v xml:space="preserve"> </v>
      </c>
      <c r="R180" s="135" t="s">
        <v>66</v>
      </c>
    </row>
    <row r="181" spans="1:18" x14ac:dyDescent="0.25">
      <c r="A181" s="43" t="s">
        <v>96</v>
      </c>
      <c r="B181" s="44">
        <v>175</v>
      </c>
      <c r="C181" s="44">
        <v>21264</v>
      </c>
      <c r="D181" s="44" t="s">
        <v>467</v>
      </c>
      <c r="E181" s="45" t="s">
        <v>468</v>
      </c>
      <c r="F181" s="50" t="s">
        <v>49</v>
      </c>
      <c r="G181" s="79"/>
      <c r="H181" s="80"/>
      <c r="I181" s="80"/>
      <c r="J181" s="80"/>
      <c r="K181" s="75">
        <f t="shared" si="10"/>
        <v>0</v>
      </c>
      <c r="L181" s="76" t="str">
        <f t="shared" si="8"/>
        <v xml:space="preserve"> </v>
      </c>
      <c r="M181" s="79"/>
      <c r="N181" s="80"/>
      <c r="O181" s="80"/>
      <c r="P181" s="75">
        <f t="shared" si="11"/>
        <v>0</v>
      </c>
      <c r="Q181" s="76" t="str">
        <f t="shared" si="9"/>
        <v xml:space="preserve"> </v>
      </c>
      <c r="R181" s="135" t="s">
        <v>66</v>
      </c>
    </row>
    <row r="182" spans="1:18" x14ac:dyDescent="0.25">
      <c r="A182" s="43" t="s">
        <v>96</v>
      </c>
      <c r="B182" s="44">
        <v>176</v>
      </c>
      <c r="C182" s="44">
        <v>21208</v>
      </c>
      <c r="D182" s="44" t="s">
        <v>469</v>
      </c>
      <c r="E182" s="45" t="s">
        <v>470</v>
      </c>
      <c r="F182" s="50" t="s">
        <v>48</v>
      </c>
      <c r="G182" s="79"/>
      <c r="H182" s="80"/>
      <c r="I182" s="80"/>
      <c r="J182" s="80"/>
      <c r="K182" s="75">
        <f t="shared" si="10"/>
        <v>0</v>
      </c>
      <c r="L182" s="76" t="str">
        <f t="shared" si="8"/>
        <v xml:space="preserve"> </v>
      </c>
      <c r="M182" s="79"/>
      <c r="N182" s="80"/>
      <c r="O182" s="80"/>
      <c r="P182" s="75">
        <f t="shared" si="11"/>
        <v>0</v>
      </c>
      <c r="Q182" s="76" t="str">
        <f t="shared" si="9"/>
        <v xml:space="preserve"> </v>
      </c>
      <c r="R182" s="135" t="s">
        <v>66</v>
      </c>
    </row>
    <row r="183" spans="1:18" x14ac:dyDescent="0.25">
      <c r="A183" s="43" t="s">
        <v>96</v>
      </c>
      <c r="B183" s="44">
        <v>177</v>
      </c>
      <c r="C183" s="44">
        <v>21173</v>
      </c>
      <c r="D183" s="44" t="s">
        <v>471</v>
      </c>
      <c r="E183" s="45" t="s">
        <v>472</v>
      </c>
      <c r="F183" s="50" t="s">
        <v>49</v>
      </c>
      <c r="G183" s="79"/>
      <c r="H183" s="80"/>
      <c r="I183" s="80"/>
      <c r="J183" s="80"/>
      <c r="K183" s="75">
        <f t="shared" si="10"/>
        <v>0</v>
      </c>
      <c r="L183" s="76" t="str">
        <f t="shared" si="8"/>
        <v xml:space="preserve"> </v>
      </c>
      <c r="M183" s="79"/>
      <c r="N183" s="80"/>
      <c r="O183" s="80"/>
      <c r="P183" s="75">
        <f t="shared" si="11"/>
        <v>0</v>
      </c>
      <c r="Q183" s="76" t="str">
        <f t="shared" si="9"/>
        <v xml:space="preserve"> </v>
      </c>
      <c r="R183" s="135" t="s">
        <v>66</v>
      </c>
    </row>
    <row r="184" spans="1:18" x14ac:dyDescent="0.25">
      <c r="A184" s="43" t="s">
        <v>96</v>
      </c>
      <c r="B184" s="44">
        <v>178</v>
      </c>
      <c r="C184" s="44">
        <v>21127</v>
      </c>
      <c r="D184" s="44" t="s">
        <v>473</v>
      </c>
      <c r="E184" s="45" t="s">
        <v>474</v>
      </c>
      <c r="F184" s="50" t="s">
        <v>48</v>
      </c>
      <c r="G184" s="79"/>
      <c r="H184" s="80"/>
      <c r="I184" s="80"/>
      <c r="J184" s="80"/>
      <c r="K184" s="75">
        <f t="shared" si="10"/>
        <v>0</v>
      </c>
      <c r="L184" s="76" t="str">
        <f t="shared" si="8"/>
        <v xml:space="preserve"> </v>
      </c>
      <c r="M184" s="79"/>
      <c r="N184" s="80"/>
      <c r="O184" s="80"/>
      <c r="P184" s="75">
        <f t="shared" si="11"/>
        <v>0</v>
      </c>
      <c r="Q184" s="76" t="str">
        <f t="shared" si="9"/>
        <v xml:space="preserve"> </v>
      </c>
      <c r="R184" s="135" t="s">
        <v>66</v>
      </c>
    </row>
    <row r="185" spans="1:18" x14ac:dyDescent="0.25">
      <c r="A185" s="43" t="s">
        <v>96</v>
      </c>
      <c r="B185" s="44">
        <v>179</v>
      </c>
      <c r="C185" s="44">
        <v>21092</v>
      </c>
      <c r="D185" s="44" t="s">
        <v>475</v>
      </c>
      <c r="E185" s="45" t="s">
        <v>476</v>
      </c>
      <c r="F185" s="50" t="s">
        <v>48</v>
      </c>
      <c r="G185" s="79"/>
      <c r="H185" s="80"/>
      <c r="I185" s="80"/>
      <c r="J185" s="80"/>
      <c r="K185" s="75">
        <f t="shared" si="10"/>
        <v>0</v>
      </c>
      <c r="L185" s="76" t="str">
        <f t="shared" si="8"/>
        <v xml:space="preserve"> </v>
      </c>
      <c r="M185" s="79"/>
      <c r="N185" s="80"/>
      <c r="O185" s="80"/>
      <c r="P185" s="75">
        <f t="shared" si="11"/>
        <v>0</v>
      </c>
      <c r="Q185" s="76" t="str">
        <f t="shared" si="9"/>
        <v xml:space="preserve"> </v>
      </c>
      <c r="R185" s="135" t="s">
        <v>66</v>
      </c>
    </row>
    <row r="186" spans="1:18" x14ac:dyDescent="0.25">
      <c r="A186" s="43" t="s">
        <v>96</v>
      </c>
      <c r="B186" s="44">
        <v>180</v>
      </c>
      <c r="C186" s="44">
        <v>21129</v>
      </c>
      <c r="D186" s="44" t="s">
        <v>477</v>
      </c>
      <c r="E186" s="45" t="s">
        <v>478</v>
      </c>
      <c r="F186" s="50" t="s">
        <v>48</v>
      </c>
      <c r="G186" s="79"/>
      <c r="H186" s="80"/>
      <c r="I186" s="80"/>
      <c r="J186" s="80"/>
      <c r="K186" s="75">
        <f t="shared" si="10"/>
        <v>0</v>
      </c>
      <c r="L186" s="76" t="str">
        <f t="shared" si="8"/>
        <v xml:space="preserve"> </v>
      </c>
      <c r="M186" s="79"/>
      <c r="N186" s="80"/>
      <c r="O186" s="80"/>
      <c r="P186" s="75">
        <f t="shared" si="11"/>
        <v>0</v>
      </c>
      <c r="Q186" s="76" t="str">
        <f t="shared" si="9"/>
        <v xml:space="preserve"> </v>
      </c>
      <c r="R186" s="135" t="s">
        <v>66</v>
      </c>
    </row>
    <row r="187" spans="1:18" x14ac:dyDescent="0.25">
      <c r="A187" s="43" t="s">
        <v>96</v>
      </c>
      <c r="B187" s="44">
        <v>181</v>
      </c>
      <c r="C187" s="44">
        <v>21095</v>
      </c>
      <c r="D187" s="44" t="s">
        <v>479</v>
      </c>
      <c r="E187" s="45" t="s">
        <v>480</v>
      </c>
      <c r="F187" s="50" t="s">
        <v>48</v>
      </c>
      <c r="G187" s="79"/>
      <c r="H187" s="80"/>
      <c r="I187" s="80"/>
      <c r="J187" s="80"/>
      <c r="K187" s="75">
        <f t="shared" si="10"/>
        <v>0</v>
      </c>
      <c r="L187" s="76" t="str">
        <f t="shared" si="8"/>
        <v xml:space="preserve"> </v>
      </c>
      <c r="M187" s="79"/>
      <c r="N187" s="80"/>
      <c r="O187" s="80"/>
      <c r="P187" s="75">
        <f t="shared" si="11"/>
        <v>0</v>
      </c>
      <c r="Q187" s="76" t="str">
        <f t="shared" si="9"/>
        <v xml:space="preserve"> </v>
      </c>
      <c r="R187" s="135" t="s">
        <v>66</v>
      </c>
    </row>
    <row r="188" spans="1:18" x14ac:dyDescent="0.25">
      <c r="A188" s="43" t="s">
        <v>96</v>
      </c>
      <c r="B188" s="44">
        <v>182</v>
      </c>
      <c r="C188" s="44">
        <v>21378</v>
      </c>
      <c r="D188" s="44" t="s">
        <v>481</v>
      </c>
      <c r="E188" s="45" t="s">
        <v>482</v>
      </c>
      <c r="F188" s="50" t="s">
        <v>48</v>
      </c>
      <c r="G188" s="79"/>
      <c r="H188" s="80"/>
      <c r="I188" s="80"/>
      <c r="J188" s="80"/>
      <c r="K188" s="75">
        <f t="shared" si="10"/>
        <v>0</v>
      </c>
      <c r="L188" s="76" t="str">
        <f t="shared" si="8"/>
        <v xml:space="preserve"> </v>
      </c>
      <c r="M188" s="79"/>
      <c r="N188" s="80"/>
      <c r="O188" s="80"/>
      <c r="P188" s="75">
        <f t="shared" si="11"/>
        <v>0</v>
      </c>
      <c r="Q188" s="76" t="str">
        <f t="shared" si="9"/>
        <v xml:space="preserve"> </v>
      </c>
      <c r="R188" s="135" t="s">
        <v>66</v>
      </c>
    </row>
    <row r="189" spans="1:18" x14ac:dyDescent="0.25">
      <c r="A189" s="43" t="s">
        <v>96</v>
      </c>
      <c r="B189" s="44">
        <v>183</v>
      </c>
      <c r="C189" s="44">
        <v>21181</v>
      </c>
      <c r="D189" s="44" t="s">
        <v>483</v>
      </c>
      <c r="E189" s="45" t="s">
        <v>484</v>
      </c>
      <c r="F189" s="50" t="s">
        <v>48</v>
      </c>
      <c r="G189" s="79"/>
      <c r="H189" s="80"/>
      <c r="I189" s="80"/>
      <c r="J189" s="80"/>
      <c r="K189" s="75">
        <f t="shared" si="10"/>
        <v>0</v>
      </c>
      <c r="L189" s="76" t="str">
        <f t="shared" si="8"/>
        <v xml:space="preserve"> </v>
      </c>
      <c r="M189" s="79"/>
      <c r="N189" s="80"/>
      <c r="O189" s="80"/>
      <c r="P189" s="75">
        <f t="shared" si="11"/>
        <v>0</v>
      </c>
      <c r="Q189" s="76" t="str">
        <f t="shared" si="9"/>
        <v xml:space="preserve"> </v>
      </c>
      <c r="R189" s="135" t="s">
        <v>66</v>
      </c>
    </row>
    <row r="190" spans="1:18" x14ac:dyDescent="0.25">
      <c r="A190" s="43" t="s">
        <v>96</v>
      </c>
      <c r="B190" s="44">
        <v>184</v>
      </c>
      <c r="C190" s="44">
        <v>21298</v>
      </c>
      <c r="D190" s="44" t="s">
        <v>485</v>
      </c>
      <c r="E190" s="45" t="s">
        <v>486</v>
      </c>
      <c r="F190" s="50" t="s">
        <v>48</v>
      </c>
      <c r="G190" s="79"/>
      <c r="H190" s="80"/>
      <c r="I190" s="80"/>
      <c r="J190" s="80"/>
      <c r="K190" s="75">
        <f t="shared" si="10"/>
        <v>0</v>
      </c>
      <c r="L190" s="76" t="str">
        <f t="shared" si="8"/>
        <v xml:space="preserve"> </v>
      </c>
      <c r="M190" s="79"/>
      <c r="N190" s="80"/>
      <c r="O190" s="80"/>
      <c r="P190" s="75">
        <f t="shared" si="11"/>
        <v>0</v>
      </c>
      <c r="Q190" s="76" t="str">
        <f t="shared" si="9"/>
        <v xml:space="preserve"> </v>
      </c>
      <c r="R190" s="135" t="s">
        <v>66</v>
      </c>
    </row>
    <row r="191" spans="1:18" x14ac:dyDescent="0.25">
      <c r="A191" s="43" t="s">
        <v>96</v>
      </c>
      <c r="B191" s="44">
        <v>185</v>
      </c>
      <c r="C191" s="44">
        <v>21383</v>
      </c>
      <c r="D191" s="44" t="s">
        <v>487</v>
      </c>
      <c r="E191" s="45" t="s">
        <v>488</v>
      </c>
      <c r="F191" s="50" t="s">
        <v>48</v>
      </c>
      <c r="G191" s="79"/>
      <c r="H191" s="80"/>
      <c r="I191" s="80"/>
      <c r="J191" s="80"/>
      <c r="K191" s="75">
        <f t="shared" si="10"/>
        <v>0</v>
      </c>
      <c r="L191" s="76" t="str">
        <f t="shared" si="8"/>
        <v xml:space="preserve"> </v>
      </c>
      <c r="M191" s="79"/>
      <c r="N191" s="80"/>
      <c r="O191" s="80"/>
      <c r="P191" s="75">
        <f t="shared" si="11"/>
        <v>0</v>
      </c>
      <c r="Q191" s="76" t="str">
        <f t="shared" si="9"/>
        <v xml:space="preserve"> </v>
      </c>
      <c r="R191" s="135" t="s">
        <v>66</v>
      </c>
    </row>
    <row r="192" spans="1:18" x14ac:dyDescent="0.25">
      <c r="A192" s="43" t="s">
        <v>96</v>
      </c>
      <c r="B192" s="44">
        <v>186</v>
      </c>
      <c r="C192" s="44">
        <v>21700</v>
      </c>
      <c r="D192" s="44" t="s">
        <v>489</v>
      </c>
      <c r="E192" s="45" t="s">
        <v>490</v>
      </c>
      <c r="F192" s="50" t="s">
        <v>49</v>
      </c>
      <c r="G192" s="79"/>
      <c r="H192" s="80"/>
      <c r="I192" s="80"/>
      <c r="J192" s="80"/>
      <c r="K192" s="75">
        <f t="shared" si="10"/>
        <v>0</v>
      </c>
      <c r="L192" s="76" t="str">
        <f t="shared" si="8"/>
        <v xml:space="preserve"> </v>
      </c>
      <c r="M192" s="79"/>
      <c r="N192" s="80"/>
      <c r="O192" s="80"/>
      <c r="P192" s="75">
        <f t="shared" si="11"/>
        <v>0</v>
      </c>
      <c r="Q192" s="76" t="str">
        <f t="shared" si="9"/>
        <v xml:space="preserve"> </v>
      </c>
      <c r="R192" s="135" t="s">
        <v>66</v>
      </c>
    </row>
    <row r="193" spans="1:18" x14ac:dyDescent="0.25">
      <c r="A193" s="43" t="s">
        <v>96</v>
      </c>
      <c r="B193" s="44">
        <v>187</v>
      </c>
      <c r="C193" s="44">
        <v>21262</v>
      </c>
      <c r="D193" s="44" t="s">
        <v>491</v>
      </c>
      <c r="E193" s="45" t="s">
        <v>492</v>
      </c>
      <c r="F193" s="50" t="s">
        <v>49</v>
      </c>
      <c r="G193" s="79"/>
      <c r="H193" s="80"/>
      <c r="I193" s="80"/>
      <c r="J193" s="80"/>
      <c r="K193" s="75">
        <f t="shared" si="10"/>
        <v>0</v>
      </c>
      <c r="L193" s="76" t="str">
        <f t="shared" si="8"/>
        <v xml:space="preserve"> </v>
      </c>
      <c r="M193" s="79"/>
      <c r="N193" s="80"/>
      <c r="O193" s="80"/>
      <c r="P193" s="75">
        <f t="shared" si="11"/>
        <v>0</v>
      </c>
      <c r="Q193" s="76" t="str">
        <f t="shared" si="9"/>
        <v xml:space="preserve"> </v>
      </c>
      <c r="R193" s="135" t="s">
        <v>66</v>
      </c>
    </row>
    <row r="194" spans="1:18" x14ac:dyDescent="0.25">
      <c r="A194" s="43" t="s">
        <v>96</v>
      </c>
      <c r="B194" s="44">
        <v>188</v>
      </c>
      <c r="C194" s="44">
        <v>21388</v>
      </c>
      <c r="D194" s="44" t="s">
        <v>493</v>
      </c>
      <c r="E194" s="45" t="s">
        <v>494</v>
      </c>
      <c r="F194" s="50" t="s">
        <v>48</v>
      </c>
      <c r="G194" s="79"/>
      <c r="H194" s="80"/>
      <c r="I194" s="80"/>
      <c r="J194" s="80"/>
      <c r="K194" s="75">
        <f t="shared" si="10"/>
        <v>0</v>
      </c>
      <c r="L194" s="76" t="str">
        <f t="shared" si="8"/>
        <v xml:space="preserve"> </v>
      </c>
      <c r="M194" s="79"/>
      <c r="N194" s="80"/>
      <c r="O194" s="80"/>
      <c r="P194" s="75">
        <f t="shared" si="11"/>
        <v>0</v>
      </c>
      <c r="Q194" s="76" t="str">
        <f t="shared" si="9"/>
        <v xml:space="preserve"> </v>
      </c>
      <c r="R194" s="135" t="s">
        <v>66</v>
      </c>
    </row>
    <row r="195" spans="1:18" x14ac:dyDescent="0.25">
      <c r="A195" s="43" t="s">
        <v>96</v>
      </c>
      <c r="B195" s="44">
        <v>189</v>
      </c>
      <c r="C195" s="44">
        <v>21265</v>
      </c>
      <c r="D195" s="44" t="s">
        <v>495</v>
      </c>
      <c r="E195" s="45" t="s">
        <v>496</v>
      </c>
      <c r="F195" s="50" t="s">
        <v>48</v>
      </c>
      <c r="G195" s="79"/>
      <c r="H195" s="80"/>
      <c r="I195" s="80"/>
      <c r="J195" s="80"/>
      <c r="K195" s="75">
        <f t="shared" si="10"/>
        <v>0</v>
      </c>
      <c r="L195" s="76" t="str">
        <f t="shared" si="8"/>
        <v xml:space="preserve"> </v>
      </c>
      <c r="M195" s="79"/>
      <c r="N195" s="80"/>
      <c r="O195" s="80"/>
      <c r="P195" s="75">
        <f t="shared" si="11"/>
        <v>0</v>
      </c>
      <c r="Q195" s="76" t="str">
        <f t="shared" si="9"/>
        <v xml:space="preserve"> </v>
      </c>
      <c r="R195" s="135" t="s">
        <v>66</v>
      </c>
    </row>
    <row r="196" spans="1:18" x14ac:dyDescent="0.25">
      <c r="A196" s="43" t="s">
        <v>96</v>
      </c>
      <c r="B196" s="44">
        <v>190</v>
      </c>
      <c r="C196" s="44">
        <v>21307</v>
      </c>
      <c r="D196" s="44" t="s">
        <v>497</v>
      </c>
      <c r="E196" s="45" t="s">
        <v>498</v>
      </c>
      <c r="F196" s="50" t="s">
        <v>49</v>
      </c>
      <c r="G196" s="79"/>
      <c r="H196" s="80"/>
      <c r="I196" s="80"/>
      <c r="J196" s="80"/>
      <c r="K196" s="75">
        <f t="shared" si="10"/>
        <v>0</v>
      </c>
      <c r="L196" s="76" t="str">
        <f t="shared" si="8"/>
        <v xml:space="preserve"> </v>
      </c>
      <c r="M196" s="79"/>
      <c r="N196" s="80"/>
      <c r="O196" s="80"/>
      <c r="P196" s="75">
        <f t="shared" si="11"/>
        <v>0</v>
      </c>
      <c r="Q196" s="76" t="str">
        <f t="shared" si="9"/>
        <v xml:space="preserve"> </v>
      </c>
      <c r="R196" s="135" t="s">
        <v>66</v>
      </c>
    </row>
    <row r="197" spans="1:18" x14ac:dyDescent="0.25">
      <c r="A197" s="43" t="s">
        <v>96</v>
      </c>
      <c r="B197" s="44">
        <v>191</v>
      </c>
      <c r="C197" s="44">
        <v>21266</v>
      </c>
      <c r="D197" s="44" t="s">
        <v>499</v>
      </c>
      <c r="E197" s="45" t="s">
        <v>500</v>
      </c>
      <c r="F197" s="50" t="s">
        <v>48</v>
      </c>
      <c r="G197" s="79"/>
      <c r="H197" s="80"/>
      <c r="I197" s="80"/>
      <c r="J197" s="80"/>
      <c r="K197" s="75">
        <f t="shared" si="10"/>
        <v>0</v>
      </c>
      <c r="L197" s="76" t="str">
        <f t="shared" si="8"/>
        <v xml:space="preserve"> </v>
      </c>
      <c r="M197" s="79"/>
      <c r="N197" s="80"/>
      <c r="O197" s="80"/>
      <c r="P197" s="75">
        <f t="shared" si="11"/>
        <v>0</v>
      </c>
      <c r="Q197" s="76" t="str">
        <f t="shared" si="9"/>
        <v xml:space="preserve"> </v>
      </c>
      <c r="R197" s="135" t="s">
        <v>66</v>
      </c>
    </row>
    <row r="198" spans="1:18" x14ac:dyDescent="0.25">
      <c r="A198" s="43" t="s">
        <v>96</v>
      </c>
      <c r="B198" s="44">
        <v>192</v>
      </c>
      <c r="C198" s="44">
        <v>21148</v>
      </c>
      <c r="D198" s="44" t="s">
        <v>501</v>
      </c>
      <c r="E198" s="45" t="s">
        <v>502</v>
      </c>
      <c r="F198" s="50" t="s">
        <v>49</v>
      </c>
      <c r="G198" s="79"/>
      <c r="H198" s="80"/>
      <c r="I198" s="80"/>
      <c r="J198" s="80"/>
      <c r="K198" s="75">
        <f t="shared" si="10"/>
        <v>0</v>
      </c>
      <c r="L198" s="76" t="str">
        <f t="shared" si="8"/>
        <v xml:space="preserve"> </v>
      </c>
      <c r="M198" s="79"/>
      <c r="N198" s="80"/>
      <c r="O198" s="80"/>
      <c r="P198" s="75">
        <f t="shared" si="11"/>
        <v>0</v>
      </c>
      <c r="Q198" s="76" t="str">
        <f t="shared" si="9"/>
        <v xml:space="preserve"> </v>
      </c>
      <c r="R198" s="135" t="s">
        <v>66</v>
      </c>
    </row>
    <row r="199" spans="1:18" x14ac:dyDescent="0.25">
      <c r="A199" s="43" t="s">
        <v>96</v>
      </c>
      <c r="B199" s="44">
        <v>193</v>
      </c>
      <c r="C199" s="44">
        <v>21108</v>
      </c>
      <c r="D199" s="44" t="s">
        <v>503</v>
      </c>
      <c r="E199" s="45" t="s">
        <v>504</v>
      </c>
      <c r="F199" s="50" t="s">
        <v>49</v>
      </c>
      <c r="G199" s="79"/>
      <c r="H199" s="80"/>
      <c r="I199" s="80"/>
      <c r="J199" s="80"/>
      <c r="K199" s="75">
        <f t="shared" si="10"/>
        <v>0</v>
      </c>
      <c r="L199" s="76" t="str">
        <f t="shared" ref="L199:L262" si="12">VLOOKUP(K199,predikat,2)</f>
        <v xml:space="preserve"> </v>
      </c>
      <c r="M199" s="79"/>
      <c r="N199" s="80"/>
      <c r="O199" s="80"/>
      <c r="P199" s="75">
        <f t="shared" si="11"/>
        <v>0</v>
      </c>
      <c r="Q199" s="76" t="str">
        <f t="shared" ref="Q199:Q262" si="13">VLOOKUP(P199,predikat,2)</f>
        <v xml:space="preserve"> </v>
      </c>
      <c r="R199" s="135" t="s">
        <v>66</v>
      </c>
    </row>
    <row r="200" spans="1:18" x14ac:dyDescent="0.25">
      <c r="A200" s="43" t="s">
        <v>96</v>
      </c>
      <c r="B200" s="44">
        <v>194</v>
      </c>
      <c r="C200" s="44">
        <v>21149</v>
      </c>
      <c r="D200" s="44" t="s">
        <v>505</v>
      </c>
      <c r="E200" s="45" t="s">
        <v>506</v>
      </c>
      <c r="F200" s="50" t="s">
        <v>49</v>
      </c>
      <c r="G200" s="79"/>
      <c r="H200" s="80"/>
      <c r="I200" s="80"/>
      <c r="J200" s="80"/>
      <c r="K200" s="75">
        <f t="shared" ref="K200:K263" si="14">IF(COUNTA(G200:I200)=0,0,ROUND((SUM(G200:I200)/COUNTA(G200:I200)*$J$1+SUM(J200)*$J$2)/($J$1+$J$2),0))</f>
        <v>0</v>
      </c>
      <c r="L200" s="76" t="str">
        <f t="shared" si="12"/>
        <v xml:space="preserve"> </v>
      </c>
      <c r="M200" s="79"/>
      <c r="N200" s="80"/>
      <c r="O200" s="80"/>
      <c r="P200" s="75">
        <f t="shared" ref="P200:P263" si="15">IF(SUM(M200:O200)=0,0,ROUND(SUM(M200:O200)/COUNTA(M200:O200),0))</f>
        <v>0</v>
      </c>
      <c r="Q200" s="76" t="str">
        <f t="shared" si="13"/>
        <v xml:space="preserve"> </v>
      </c>
      <c r="R200" s="135" t="s">
        <v>66</v>
      </c>
    </row>
    <row r="201" spans="1:18" x14ac:dyDescent="0.25">
      <c r="A201" s="43" t="s">
        <v>96</v>
      </c>
      <c r="B201" s="44">
        <v>195</v>
      </c>
      <c r="C201" s="44">
        <v>21227</v>
      </c>
      <c r="D201" s="44" t="s">
        <v>507</v>
      </c>
      <c r="E201" s="45" t="s">
        <v>508</v>
      </c>
      <c r="F201" s="50" t="s">
        <v>49</v>
      </c>
      <c r="G201" s="79"/>
      <c r="H201" s="80"/>
      <c r="I201" s="80"/>
      <c r="J201" s="80"/>
      <c r="K201" s="75">
        <f t="shared" si="14"/>
        <v>0</v>
      </c>
      <c r="L201" s="76" t="str">
        <f t="shared" si="12"/>
        <v xml:space="preserve"> </v>
      </c>
      <c r="M201" s="79"/>
      <c r="N201" s="80"/>
      <c r="O201" s="80"/>
      <c r="P201" s="75">
        <f t="shared" si="15"/>
        <v>0</v>
      </c>
      <c r="Q201" s="76" t="str">
        <f t="shared" si="13"/>
        <v xml:space="preserve"> </v>
      </c>
      <c r="R201" s="135" t="s">
        <v>66</v>
      </c>
    </row>
    <row r="202" spans="1:18" x14ac:dyDescent="0.25">
      <c r="A202" s="43" t="s">
        <v>96</v>
      </c>
      <c r="B202" s="44">
        <v>196</v>
      </c>
      <c r="C202" s="44">
        <v>21268</v>
      </c>
      <c r="D202" s="44" t="s">
        <v>509</v>
      </c>
      <c r="E202" s="45" t="s">
        <v>510</v>
      </c>
      <c r="F202" s="50" t="s">
        <v>49</v>
      </c>
      <c r="G202" s="79"/>
      <c r="H202" s="80"/>
      <c r="I202" s="80"/>
      <c r="J202" s="80"/>
      <c r="K202" s="75">
        <f t="shared" si="14"/>
        <v>0</v>
      </c>
      <c r="L202" s="76" t="str">
        <f t="shared" si="12"/>
        <v xml:space="preserve"> </v>
      </c>
      <c r="M202" s="79"/>
      <c r="N202" s="80"/>
      <c r="O202" s="80"/>
      <c r="P202" s="75">
        <f t="shared" si="15"/>
        <v>0</v>
      </c>
      <c r="Q202" s="76" t="str">
        <f t="shared" si="13"/>
        <v xml:space="preserve"> </v>
      </c>
      <c r="R202" s="135" t="s">
        <v>66</v>
      </c>
    </row>
    <row r="203" spans="1:18" x14ac:dyDescent="0.25">
      <c r="A203" s="43" t="s">
        <v>96</v>
      </c>
      <c r="B203" s="44">
        <v>197</v>
      </c>
      <c r="C203" s="44">
        <v>21351</v>
      </c>
      <c r="D203" s="44" t="s">
        <v>511</v>
      </c>
      <c r="E203" s="45" t="s">
        <v>512</v>
      </c>
      <c r="F203" s="50" t="s">
        <v>49</v>
      </c>
      <c r="G203" s="79"/>
      <c r="H203" s="80"/>
      <c r="I203" s="80"/>
      <c r="J203" s="80"/>
      <c r="K203" s="75">
        <f t="shared" si="14"/>
        <v>0</v>
      </c>
      <c r="L203" s="76" t="str">
        <f t="shared" si="12"/>
        <v xml:space="preserve"> </v>
      </c>
      <c r="M203" s="79"/>
      <c r="N203" s="80"/>
      <c r="O203" s="80"/>
      <c r="P203" s="75">
        <f t="shared" si="15"/>
        <v>0</v>
      </c>
      <c r="Q203" s="76" t="str">
        <f t="shared" si="13"/>
        <v xml:space="preserve"> </v>
      </c>
      <c r="R203" s="135" t="s">
        <v>66</v>
      </c>
    </row>
    <row r="204" spans="1:18" x14ac:dyDescent="0.25">
      <c r="A204" s="43" t="s">
        <v>96</v>
      </c>
      <c r="B204" s="44">
        <v>198</v>
      </c>
      <c r="C204" s="44">
        <v>21191</v>
      </c>
      <c r="D204" s="44" t="s">
        <v>513</v>
      </c>
      <c r="E204" s="45" t="s">
        <v>514</v>
      </c>
      <c r="F204" s="50" t="s">
        <v>49</v>
      </c>
      <c r="G204" s="79"/>
      <c r="H204" s="80"/>
      <c r="I204" s="80"/>
      <c r="J204" s="80"/>
      <c r="K204" s="75">
        <f t="shared" si="14"/>
        <v>0</v>
      </c>
      <c r="L204" s="76" t="str">
        <f t="shared" si="12"/>
        <v xml:space="preserve"> </v>
      </c>
      <c r="M204" s="79"/>
      <c r="N204" s="80"/>
      <c r="O204" s="80"/>
      <c r="P204" s="75">
        <f t="shared" si="15"/>
        <v>0</v>
      </c>
      <c r="Q204" s="76" t="str">
        <f t="shared" si="13"/>
        <v xml:space="preserve"> </v>
      </c>
      <c r="R204" s="135" t="s">
        <v>66</v>
      </c>
    </row>
    <row r="205" spans="1:18" x14ac:dyDescent="0.25">
      <c r="A205" s="43" t="s">
        <v>96</v>
      </c>
      <c r="B205" s="44">
        <v>199</v>
      </c>
      <c r="C205" s="44">
        <v>21353</v>
      </c>
      <c r="D205" s="44" t="s">
        <v>515</v>
      </c>
      <c r="E205" s="45" t="s">
        <v>516</v>
      </c>
      <c r="F205" s="50" t="s">
        <v>49</v>
      </c>
      <c r="G205" s="79"/>
      <c r="H205" s="80"/>
      <c r="I205" s="80"/>
      <c r="J205" s="80"/>
      <c r="K205" s="75">
        <f t="shared" si="14"/>
        <v>0</v>
      </c>
      <c r="L205" s="76" t="str">
        <f t="shared" si="12"/>
        <v xml:space="preserve"> </v>
      </c>
      <c r="M205" s="79"/>
      <c r="N205" s="80"/>
      <c r="O205" s="80"/>
      <c r="P205" s="75">
        <f t="shared" si="15"/>
        <v>0</v>
      </c>
      <c r="Q205" s="76" t="str">
        <f t="shared" si="13"/>
        <v xml:space="preserve"> </v>
      </c>
      <c r="R205" s="135" t="s">
        <v>66</v>
      </c>
    </row>
    <row r="206" spans="1:18" x14ac:dyDescent="0.25">
      <c r="A206" s="43" t="s">
        <v>96</v>
      </c>
      <c r="B206" s="44">
        <v>200</v>
      </c>
      <c r="C206" s="44">
        <v>21406</v>
      </c>
      <c r="D206" s="44" t="s">
        <v>517</v>
      </c>
      <c r="E206" s="45" t="s">
        <v>518</v>
      </c>
      <c r="F206" s="50" t="s">
        <v>49</v>
      </c>
      <c r="G206" s="79"/>
      <c r="H206" s="80"/>
      <c r="I206" s="80"/>
      <c r="J206" s="80"/>
      <c r="K206" s="75">
        <f t="shared" si="14"/>
        <v>0</v>
      </c>
      <c r="L206" s="76" t="str">
        <f t="shared" si="12"/>
        <v xml:space="preserve"> </v>
      </c>
      <c r="M206" s="79"/>
      <c r="N206" s="80"/>
      <c r="O206" s="80"/>
      <c r="P206" s="75">
        <f t="shared" si="15"/>
        <v>0</v>
      </c>
      <c r="Q206" s="76" t="str">
        <f t="shared" si="13"/>
        <v xml:space="preserve"> </v>
      </c>
      <c r="R206" s="135" t="s">
        <v>66</v>
      </c>
    </row>
    <row r="207" spans="1:18" x14ac:dyDescent="0.25">
      <c r="A207" s="43" t="s">
        <v>97</v>
      </c>
      <c r="B207" s="44">
        <v>201</v>
      </c>
      <c r="C207" s="44">
        <v>21360</v>
      </c>
      <c r="D207" s="44" t="s">
        <v>519</v>
      </c>
      <c r="E207" s="45" t="s">
        <v>520</v>
      </c>
      <c r="F207" s="50" t="s">
        <v>48</v>
      </c>
      <c r="G207" s="79"/>
      <c r="H207" s="80"/>
      <c r="I207" s="80"/>
      <c r="J207" s="80"/>
      <c r="K207" s="75">
        <f t="shared" si="14"/>
        <v>0</v>
      </c>
      <c r="L207" s="76" t="str">
        <f t="shared" si="12"/>
        <v xml:space="preserve"> </v>
      </c>
      <c r="M207" s="79"/>
      <c r="N207" s="80"/>
      <c r="O207" s="80"/>
      <c r="P207" s="75">
        <f t="shared" si="15"/>
        <v>0</v>
      </c>
      <c r="Q207" s="76" t="str">
        <f t="shared" si="13"/>
        <v xml:space="preserve"> </v>
      </c>
      <c r="R207" s="135" t="s">
        <v>66</v>
      </c>
    </row>
    <row r="208" spans="1:18" x14ac:dyDescent="0.25">
      <c r="A208" s="43" t="s">
        <v>97</v>
      </c>
      <c r="B208" s="44">
        <v>202</v>
      </c>
      <c r="C208" s="44">
        <v>21317</v>
      </c>
      <c r="D208" s="44" t="s">
        <v>521</v>
      </c>
      <c r="E208" s="45" t="s">
        <v>522</v>
      </c>
      <c r="F208" s="50" t="s">
        <v>48</v>
      </c>
      <c r="G208" s="79"/>
      <c r="H208" s="80"/>
      <c r="I208" s="80"/>
      <c r="J208" s="80"/>
      <c r="K208" s="75">
        <f t="shared" si="14"/>
        <v>0</v>
      </c>
      <c r="L208" s="76" t="str">
        <f t="shared" si="12"/>
        <v xml:space="preserve"> </v>
      </c>
      <c r="M208" s="79"/>
      <c r="N208" s="80"/>
      <c r="O208" s="80"/>
      <c r="P208" s="75">
        <f t="shared" si="15"/>
        <v>0</v>
      </c>
      <c r="Q208" s="76" t="str">
        <f t="shared" si="13"/>
        <v xml:space="preserve"> </v>
      </c>
      <c r="R208" s="135" t="s">
        <v>66</v>
      </c>
    </row>
    <row r="209" spans="1:18" x14ac:dyDescent="0.25">
      <c r="A209" s="43" t="s">
        <v>97</v>
      </c>
      <c r="B209" s="44">
        <v>203</v>
      </c>
      <c r="C209" s="44">
        <v>21078</v>
      </c>
      <c r="D209" s="44" t="s">
        <v>523</v>
      </c>
      <c r="E209" s="45" t="s">
        <v>524</v>
      </c>
      <c r="F209" s="50" t="s">
        <v>48</v>
      </c>
      <c r="G209" s="79"/>
      <c r="H209" s="80"/>
      <c r="I209" s="80"/>
      <c r="J209" s="80"/>
      <c r="K209" s="75">
        <f t="shared" si="14"/>
        <v>0</v>
      </c>
      <c r="L209" s="76" t="str">
        <f t="shared" si="12"/>
        <v xml:space="preserve"> </v>
      </c>
      <c r="M209" s="79"/>
      <c r="N209" s="80"/>
      <c r="O209" s="80"/>
      <c r="P209" s="75">
        <f t="shared" si="15"/>
        <v>0</v>
      </c>
      <c r="Q209" s="76" t="str">
        <f t="shared" si="13"/>
        <v xml:space="preserve"> </v>
      </c>
      <c r="R209" s="135" t="s">
        <v>66</v>
      </c>
    </row>
    <row r="210" spans="1:18" x14ac:dyDescent="0.25">
      <c r="A210" s="43" t="s">
        <v>97</v>
      </c>
      <c r="B210" s="44">
        <v>204</v>
      </c>
      <c r="C210" s="44">
        <v>21159</v>
      </c>
      <c r="D210" s="44" t="s">
        <v>525</v>
      </c>
      <c r="E210" s="45" t="s">
        <v>526</v>
      </c>
      <c r="F210" s="50" t="s">
        <v>49</v>
      </c>
      <c r="G210" s="79"/>
      <c r="H210" s="80"/>
      <c r="I210" s="80"/>
      <c r="J210" s="80"/>
      <c r="K210" s="75">
        <f t="shared" si="14"/>
        <v>0</v>
      </c>
      <c r="L210" s="76" t="str">
        <f t="shared" si="12"/>
        <v xml:space="preserve"> </v>
      </c>
      <c r="M210" s="79"/>
      <c r="N210" s="80"/>
      <c r="O210" s="80"/>
      <c r="P210" s="75">
        <f t="shared" si="15"/>
        <v>0</v>
      </c>
      <c r="Q210" s="76" t="str">
        <f t="shared" si="13"/>
        <v xml:space="preserve"> </v>
      </c>
      <c r="R210" s="135" t="s">
        <v>66</v>
      </c>
    </row>
    <row r="211" spans="1:18" x14ac:dyDescent="0.25">
      <c r="A211" s="43" t="s">
        <v>97</v>
      </c>
      <c r="B211" s="44">
        <v>205</v>
      </c>
      <c r="C211" s="44">
        <v>21319</v>
      </c>
      <c r="D211" s="44" t="s">
        <v>527</v>
      </c>
      <c r="E211" s="45" t="s">
        <v>528</v>
      </c>
      <c r="F211" s="50" t="s">
        <v>49</v>
      </c>
      <c r="G211" s="79"/>
      <c r="H211" s="80"/>
      <c r="I211" s="80"/>
      <c r="J211" s="80"/>
      <c r="K211" s="75">
        <f t="shared" si="14"/>
        <v>0</v>
      </c>
      <c r="L211" s="76" t="str">
        <f t="shared" si="12"/>
        <v xml:space="preserve"> </v>
      </c>
      <c r="M211" s="79"/>
      <c r="N211" s="80"/>
      <c r="O211" s="80"/>
      <c r="P211" s="75">
        <f t="shared" si="15"/>
        <v>0</v>
      </c>
      <c r="Q211" s="76" t="str">
        <f t="shared" si="13"/>
        <v xml:space="preserve"> </v>
      </c>
      <c r="R211" s="135" t="s">
        <v>66</v>
      </c>
    </row>
    <row r="212" spans="1:18" x14ac:dyDescent="0.25">
      <c r="A212" s="43" t="s">
        <v>97</v>
      </c>
      <c r="B212" s="44">
        <v>206</v>
      </c>
      <c r="C212" s="44">
        <v>21239</v>
      </c>
      <c r="D212" s="44" t="s">
        <v>529</v>
      </c>
      <c r="E212" s="45" t="s">
        <v>530</v>
      </c>
      <c r="F212" s="50" t="s">
        <v>49</v>
      </c>
      <c r="G212" s="79"/>
      <c r="H212" s="80"/>
      <c r="I212" s="80"/>
      <c r="J212" s="80"/>
      <c r="K212" s="75">
        <f t="shared" si="14"/>
        <v>0</v>
      </c>
      <c r="L212" s="76" t="str">
        <f t="shared" si="12"/>
        <v xml:space="preserve"> </v>
      </c>
      <c r="M212" s="79"/>
      <c r="N212" s="80"/>
      <c r="O212" s="80"/>
      <c r="P212" s="75">
        <f t="shared" si="15"/>
        <v>0</v>
      </c>
      <c r="Q212" s="76" t="str">
        <f t="shared" si="13"/>
        <v xml:space="preserve"> </v>
      </c>
      <c r="R212" s="135" t="s">
        <v>66</v>
      </c>
    </row>
    <row r="213" spans="1:18" x14ac:dyDescent="0.25">
      <c r="A213" s="43" t="s">
        <v>97</v>
      </c>
      <c r="B213" s="44">
        <v>207</v>
      </c>
      <c r="C213" s="44">
        <v>21242</v>
      </c>
      <c r="D213" s="44" t="s">
        <v>531</v>
      </c>
      <c r="E213" s="45" t="s">
        <v>532</v>
      </c>
      <c r="F213" s="50" t="s">
        <v>48</v>
      </c>
      <c r="G213" s="79"/>
      <c r="H213" s="80"/>
      <c r="I213" s="80"/>
      <c r="J213" s="80"/>
      <c r="K213" s="75">
        <f t="shared" si="14"/>
        <v>0</v>
      </c>
      <c r="L213" s="76" t="str">
        <f t="shared" si="12"/>
        <v xml:space="preserve"> </v>
      </c>
      <c r="M213" s="79"/>
      <c r="N213" s="80"/>
      <c r="O213" s="80"/>
      <c r="P213" s="75">
        <f t="shared" si="15"/>
        <v>0</v>
      </c>
      <c r="Q213" s="76" t="str">
        <f t="shared" si="13"/>
        <v xml:space="preserve"> </v>
      </c>
      <c r="R213" s="135" t="s">
        <v>66</v>
      </c>
    </row>
    <row r="214" spans="1:18" x14ac:dyDescent="0.25">
      <c r="A214" s="43" t="s">
        <v>97</v>
      </c>
      <c r="B214" s="44">
        <v>208</v>
      </c>
      <c r="C214" s="44">
        <v>21163</v>
      </c>
      <c r="D214" s="44" t="s">
        <v>533</v>
      </c>
      <c r="E214" s="45" t="s">
        <v>534</v>
      </c>
      <c r="F214" s="50" t="s">
        <v>49</v>
      </c>
      <c r="G214" s="79"/>
      <c r="H214" s="80"/>
      <c r="I214" s="80"/>
      <c r="J214" s="80"/>
      <c r="K214" s="75">
        <f t="shared" si="14"/>
        <v>0</v>
      </c>
      <c r="L214" s="76" t="str">
        <f t="shared" si="12"/>
        <v xml:space="preserve"> </v>
      </c>
      <c r="M214" s="79"/>
      <c r="N214" s="80"/>
      <c r="O214" s="80"/>
      <c r="P214" s="75">
        <f t="shared" si="15"/>
        <v>0</v>
      </c>
      <c r="Q214" s="76" t="str">
        <f t="shared" si="13"/>
        <v xml:space="preserve"> </v>
      </c>
      <c r="R214" s="135" t="s">
        <v>66</v>
      </c>
    </row>
    <row r="215" spans="1:18" x14ac:dyDescent="0.25">
      <c r="A215" s="43" t="s">
        <v>97</v>
      </c>
      <c r="B215" s="44">
        <v>209</v>
      </c>
      <c r="C215" s="44">
        <v>21366</v>
      </c>
      <c r="D215" s="44" t="s">
        <v>535</v>
      </c>
      <c r="E215" s="45" t="s">
        <v>536</v>
      </c>
      <c r="F215" s="50" t="s">
        <v>48</v>
      </c>
      <c r="G215" s="79"/>
      <c r="H215" s="80"/>
      <c r="I215" s="80"/>
      <c r="J215" s="80"/>
      <c r="K215" s="75">
        <f t="shared" si="14"/>
        <v>0</v>
      </c>
      <c r="L215" s="76" t="str">
        <f t="shared" si="12"/>
        <v xml:space="preserve"> </v>
      </c>
      <c r="M215" s="79"/>
      <c r="N215" s="80"/>
      <c r="O215" s="80"/>
      <c r="P215" s="75">
        <f t="shared" si="15"/>
        <v>0</v>
      </c>
      <c r="Q215" s="76" t="str">
        <f t="shared" si="13"/>
        <v xml:space="preserve"> </v>
      </c>
      <c r="R215" s="135" t="s">
        <v>66</v>
      </c>
    </row>
    <row r="216" spans="1:18" x14ac:dyDescent="0.25">
      <c r="A216" s="43" t="s">
        <v>97</v>
      </c>
      <c r="B216" s="44">
        <v>210</v>
      </c>
      <c r="C216" s="44">
        <v>21124</v>
      </c>
      <c r="D216" s="44" t="s">
        <v>537</v>
      </c>
      <c r="E216" s="45" t="s">
        <v>538</v>
      </c>
      <c r="F216" s="50" t="s">
        <v>49</v>
      </c>
      <c r="G216" s="79"/>
      <c r="H216" s="80"/>
      <c r="I216" s="80"/>
      <c r="J216" s="80"/>
      <c r="K216" s="75">
        <f t="shared" si="14"/>
        <v>0</v>
      </c>
      <c r="L216" s="76" t="str">
        <f t="shared" si="12"/>
        <v xml:space="preserve"> </v>
      </c>
      <c r="M216" s="79"/>
      <c r="N216" s="80"/>
      <c r="O216" s="80"/>
      <c r="P216" s="75">
        <f t="shared" si="15"/>
        <v>0</v>
      </c>
      <c r="Q216" s="76" t="str">
        <f t="shared" si="13"/>
        <v xml:space="preserve"> </v>
      </c>
      <c r="R216" s="135" t="s">
        <v>66</v>
      </c>
    </row>
    <row r="217" spans="1:18" x14ac:dyDescent="0.25">
      <c r="A217" s="43" t="s">
        <v>97</v>
      </c>
      <c r="B217" s="44">
        <v>211</v>
      </c>
      <c r="C217" s="44">
        <v>21328</v>
      </c>
      <c r="D217" s="44" t="s">
        <v>539</v>
      </c>
      <c r="E217" s="45" t="s">
        <v>540</v>
      </c>
      <c r="F217" s="50" t="s">
        <v>49</v>
      </c>
      <c r="G217" s="79"/>
      <c r="H217" s="80"/>
      <c r="I217" s="80"/>
      <c r="J217" s="80"/>
      <c r="K217" s="75">
        <f t="shared" si="14"/>
        <v>0</v>
      </c>
      <c r="L217" s="76" t="str">
        <f t="shared" si="12"/>
        <v xml:space="preserve"> </v>
      </c>
      <c r="M217" s="79"/>
      <c r="N217" s="80"/>
      <c r="O217" s="80"/>
      <c r="P217" s="75">
        <f t="shared" si="15"/>
        <v>0</v>
      </c>
      <c r="Q217" s="76" t="str">
        <f t="shared" si="13"/>
        <v xml:space="preserve"> </v>
      </c>
      <c r="R217" s="135" t="s">
        <v>66</v>
      </c>
    </row>
    <row r="218" spans="1:18" x14ac:dyDescent="0.25">
      <c r="A218" s="43" t="s">
        <v>97</v>
      </c>
      <c r="B218" s="44">
        <v>212</v>
      </c>
      <c r="C218" s="44">
        <v>21209</v>
      </c>
      <c r="D218" s="44" t="s">
        <v>541</v>
      </c>
      <c r="E218" s="45" t="s">
        <v>542</v>
      </c>
      <c r="F218" s="50" t="s">
        <v>48</v>
      </c>
      <c r="G218" s="79"/>
      <c r="H218" s="80"/>
      <c r="I218" s="80"/>
      <c r="J218" s="80"/>
      <c r="K218" s="75">
        <f t="shared" si="14"/>
        <v>0</v>
      </c>
      <c r="L218" s="76" t="str">
        <f t="shared" si="12"/>
        <v xml:space="preserve"> </v>
      </c>
      <c r="M218" s="79"/>
      <c r="N218" s="80"/>
      <c r="O218" s="80"/>
      <c r="P218" s="75">
        <f t="shared" si="15"/>
        <v>0</v>
      </c>
      <c r="Q218" s="76" t="str">
        <f t="shared" si="13"/>
        <v xml:space="preserve"> </v>
      </c>
      <c r="R218" s="135" t="s">
        <v>66</v>
      </c>
    </row>
    <row r="219" spans="1:18" x14ac:dyDescent="0.25">
      <c r="A219" s="43" t="s">
        <v>97</v>
      </c>
      <c r="B219" s="44">
        <v>213</v>
      </c>
      <c r="C219" s="44">
        <v>21376</v>
      </c>
      <c r="D219" s="44" t="s">
        <v>543</v>
      </c>
      <c r="E219" s="45" t="s">
        <v>544</v>
      </c>
      <c r="F219" s="50" t="s">
        <v>49</v>
      </c>
      <c r="G219" s="79"/>
      <c r="H219" s="80"/>
      <c r="I219" s="80"/>
      <c r="J219" s="80"/>
      <c r="K219" s="75">
        <f t="shared" si="14"/>
        <v>0</v>
      </c>
      <c r="L219" s="76" t="str">
        <f t="shared" si="12"/>
        <v xml:space="preserve"> </v>
      </c>
      <c r="M219" s="79"/>
      <c r="N219" s="80"/>
      <c r="O219" s="80"/>
      <c r="P219" s="75">
        <f t="shared" si="15"/>
        <v>0</v>
      </c>
      <c r="Q219" s="76" t="str">
        <f t="shared" si="13"/>
        <v xml:space="preserve"> </v>
      </c>
      <c r="R219" s="135" t="s">
        <v>66</v>
      </c>
    </row>
    <row r="220" spans="1:18" x14ac:dyDescent="0.25">
      <c r="A220" s="43" t="s">
        <v>97</v>
      </c>
      <c r="B220" s="44">
        <v>214</v>
      </c>
      <c r="C220" s="44">
        <v>21251</v>
      </c>
      <c r="D220" s="44" t="s">
        <v>545</v>
      </c>
      <c r="E220" s="45" t="s">
        <v>546</v>
      </c>
      <c r="F220" s="50" t="s">
        <v>48</v>
      </c>
      <c r="G220" s="79"/>
      <c r="H220" s="80"/>
      <c r="I220" s="80"/>
      <c r="J220" s="80"/>
      <c r="K220" s="75">
        <f t="shared" si="14"/>
        <v>0</v>
      </c>
      <c r="L220" s="76" t="str">
        <f t="shared" si="12"/>
        <v xml:space="preserve"> </v>
      </c>
      <c r="M220" s="79"/>
      <c r="N220" s="80"/>
      <c r="O220" s="80"/>
      <c r="P220" s="75">
        <f t="shared" si="15"/>
        <v>0</v>
      </c>
      <c r="Q220" s="76" t="str">
        <f t="shared" si="13"/>
        <v xml:space="preserve"> </v>
      </c>
      <c r="R220" s="135" t="s">
        <v>66</v>
      </c>
    </row>
    <row r="221" spans="1:18" x14ac:dyDescent="0.25">
      <c r="A221" s="43" t="s">
        <v>97</v>
      </c>
      <c r="B221" s="44">
        <v>215</v>
      </c>
      <c r="C221" s="44">
        <v>21176</v>
      </c>
      <c r="D221" s="44" t="s">
        <v>547</v>
      </c>
      <c r="E221" s="45" t="s">
        <v>548</v>
      </c>
      <c r="F221" s="50" t="s">
        <v>49</v>
      </c>
      <c r="G221" s="79"/>
      <c r="H221" s="80"/>
      <c r="I221" s="80"/>
      <c r="J221" s="80"/>
      <c r="K221" s="75">
        <f t="shared" si="14"/>
        <v>0</v>
      </c>
      <c r="L221" s="76" t="str">
        <f t="shared" si="12"/>
        <v xml:space="preserve"> </v>
      </c>
      <c r="M221" s="79"/>
      <c r="N221" s="80"/>
      <c r="O221" s="80"/>
      <c r="P221" s="75">
        <f t="shared" si="15"/>
        <v>0</v>
      </c>
      <c r="Q221" s="76" t="str">
        <f t="shared" si="13"/>
        <v xml:space="preserve"> </v>
      </c>
      <c r="R221" s="135" t="s">
        <v>66</v>
      </c>
    </row>
    <row r="222" spans="1:18" x14ac:dyDescent="0.25">
      <c r="A222" s="43" t="s">
        <v>97</v>
      </c>
      <c r="B222" s="44">
        <v>216</v>
      </c>
      <c r="C222" s="44">
        <v>21291</v>
      </c>
      <c r="D222" s="44" t="s">
        <v>549</v>
      </c>
      <c r="E222" s="45" t="s">
        <v>550</v>
      </c>
      <c r="F222" s="50" t="s">
        <v>48</v>
      </c>
      <c r="G222" s="79"/>
      <c r="H222" s="80"/>
      <c r="I222" s="80"/>
      <c r="J222" s="80"/>
      <c r="K222" s="75">
        <f t="shared" si="14"/>
        <v>0</v>
      </c>
      <c r="L222" s="76" t="str">
        <f t="shared" si="12"/>
        <v xml:space="preserve"> </v>
      </c>
      <c r="M222" s="79"/>
      <c r="N222" s="80"/>
      <c r="O222" s="80"/>
      <c r="P222" s="75">
        <f t="shared" si="15"/>
        <v>0</v>
      </c>
      <c r="Q222" s="76" t="str">
        <f t="shared" si="13"/>
        <v xml:space="preserve"> </v>
      </c>
      <c r="R222" s="135" t="s">
        <v>66</v>
      </c>
    </row>
    <row r="223" spans="1:18" x14ac:dyDescent="0.25">
      <c r="A223" s="43" t="s">
        <v>97</v>
      </c>
      <c r="B223" s="44">
        <v>217</v>
      </c>
      <c r="C223" s="44">
        <v>21215</v>
      </c>
      <c r="D223" s="44" t="s">
        <v>551</v>
      </c>
      <c r="E223" s="45" t="s">
        <v>552</v>
      </c>
      <c r="F223" s="50" t="s">
        <v>48</v>
      </c>
      <c r="G223" s="79"/>
      <c r="H223" s="80"/>
      <c r="I223" s="80"/>
      <c r="J223" s="80"/>
      <c r="K223" s="75">
        <f t="shared" si="14"/>
        <v>0</v>
      </c>
      <c r="L223" s="76" t="str">
        <f t="shared" si="12"/>
        <v xml:space="preserve"> </v>
      </c>
      <c r="M223" s="79"/>
      <c r="N223" s="80"/>
      <c r="O223" s="80"/>
      <c r="P223" s="75">
        <f t="shared" si="15"/>
        <v>0</v>
      </c>
      <c r="Q223" s="76" t="str">
        <f t="shared" si="13"/>
        <v xml:space="preserve"> </v>
      </c>
      <c r="R223" s="135" t="s">
        <v>66</v>
      </c>
    </row>
    <row r="224" spans="1:18" x14ac:dyDescent="0.25">
      <c r="A224" s="43" t="s">
        <v>97</v>
      </c>
      <c r="B224" s="44">
        <v>218</v>
      </c>
      <c r="C224" s="44">
        <v>21337</v>
      </c>
      <c r="D224" s="44" t="s">
        <v>553</v>
      </c>
      <c r="E224" s="45" t="s">
        <v>554</v>
      </c>
      <c r="F224" s="50" t="s">
        <v>48</v>
      </c>
      <c r="G224" s="79"/>
      <c r="H224" s="80"/>
      <c r="I224" s="80"/>
      <c r="J224" s="80"/>
      <c r="K224" s="75">
        <f t="shared" si="14"/>
        <v>0</v>
      </c>
      <c r="L224" s="76" t="str">
        <f t="shared" si="12"/>
        <v xml:space="preserve"> </v>
      </c>
      <c r="M224" s="79"/>
      <c r="N224" s="80"/>
      <c r="O224" s="80"/>
      <c r="P224" s="75">
        <f t="shared" si="15"/>
        <v>0</v>
      </c>
      <c r="Q224" s="76" t="str">
        <f t="shared" si="13"/>
        <v xml:space="preserve"> </v>
      </c>
      <c r="R224" s="135" t="s">
        <v>66</v>
      </c>
    </row>
    <row r="225" spans="1:18" x14ac:dyDescent="0.25">
      <c r="A225" s="43" t="s">
        <v>97</v>
      </c>
      <c r="B225" s="44">
        <v>219</v>
      </c>
      <c r="C225" s="44">
        <v>21221</v>
      </c>
      <c r="D225" s="44" t="s">
        <v>555</v>
      </c>
      <c r="E225" s="45" t="s">
        <v>556</v>
      </c>
      <c r="F225" s="50" t="s">
        <v>48</v>
      </c>
      <c r="G225" s="79"/>
      <c r="H225" s="80"/>
      <c r="I225" s="80"/>
      <c r="J225" s="80"/>
      <c r="K225" s="75">
        <f t="shared" si="14"/>
        <v>0</v>
      </c>
      <c r="L225" s="76" t="str">
        <f t="shared" si="12"/>
        <v xml:space="preserve"> </v>
      </c>
      <c r="M225" s="79"/>
      <c r="N225" s="80"/>
      <c r="O225" s="80"/>
      <c r="P225" s="75">
        <f t="shared" si="15"/>
        <v>0</v>
      </c>
      <c r="Q225" s="76" t="str">
        <f t="shared" si="13"/>
        <v xml:space="preserve"> </v>
      </c>
      <c r="R225" s="135" t="s">
        <v>66</v>
      </c>
    </row>
    <row r="226" spans="1:18" x14ac:dyDescent="0.25">
      <c r="A226" s="43" t="s">
        <v>97</v>
      </c>
      <c r="B226" s="44">
        <v>220</v>
      </c>
      <c r="C226" s="44">
        <v>21381</v>
      </c>
      <c r="D226" s="44" t="s">
        <v>557</v>
      </c>
      <c r="E226" s="45" t="s">
        <v>558</v>
      </c>
      <c r="F226" s="50" t="s">
        <v>48</v>
      </c>
      <c r="G226" s="79"/>
      <c r="H226" s="80"/>
      <c r="I226" s="80"/>
      <c r="J226" s="80"/>
      <c r="K226" s="75">
        <f t="shared" si="14"/>
        <v>0</v>
      </c>
      <c r="L226" s="76" t="str">
        <f t="shared" si="12"/>
        <v xml:space="preserve"> </v>
      </c>
      <c r="M226" s="79"/>
      <c r="N226" s="80"/>
      <c r="O226" s="80"/>
      <c r="P226" s="75">
        <f t="shared" si="15"/>
        <v>0</v>
      </c>
      <c r="Q226" s="76" t="str">
        <f t="shared" si="13"/>
        <v xml:space="preserve"> </v>
      </c>
      <c r="R226" s="135" t="s">
        <v>66</v>
      </c>
    </row>
    <row r="227" spans="1:18" x14ac:dyDescent="0.25">
      <c r="A227" s="43" t="s">
        <v>97</v>
      </c>
      <c r="B227" s="44">
        <v>221</v>
      </c>
      <c r="C227" s="44">
        <v>21182</v>
      </c>
      <c r="D227" s="44" t="s">
        <v>559</v>
      </c>
      <c r="E227" s="45" t="s">
        <v>560</v>
      </c>
      <c r="F227" s="50" t="s">
        <v>48</v>
      </c>
      <c r="G227" s="79"/>
      <c r="H227" s="80"/>
      <c r="I227" s="80"/>
      <c r="J227" s="80"/>
      <c r="K227" s="75">
        <f t="shared" si="14"/>
        <v>0</v>
      </c>
      <c r="L227" s="76" t="str">
        <f t="shared" si="12"/>
        <v xml:space="preserve"> </v>
      </c>
      <c r="M227" s="79"/>
      <c r="N227" s="80"/>
      <c r="O227" s="80"/>
      <c r="P227" s="75">
        <f t="shared" si="15"/>
        <v>0</v>
      </c>
      <c r="Q227" s="76" t="str">
        <f t="shared" si="13"/>
        <v xml:space="preserve"> </v>
      </c>
      <c r="R227" s="135" t="s">
        <v>66</v>
      </c>
    </row>
    <row r="228" spans="1:18" x14ac:dyDescent="0.25">
      <c r="A228" s="43" t="s">
        <v>97</v>
      </c>
      <c r="B228" s="44">
        <v>223</v>
      </c>
      <c r="C228" s="44">
        <v>21382</v>
      </c>
      <c r="D228" s="44" t="s">
        <v>561</v>
      </c>
      <c r="E228" s="45" t="s">
        <v>562</v>
      </c>
      <c r="F228" s="50" t="s">
        <v>48</v>
      </c>
      <c r="G228" s="79"/>
      <c r="H228" s="80"/>
      <c r="I228" s="80"/>
      <c r="J228" s="80"/>
      <c r="K228" s="75">
        <f t="shared" si="14"/>
        <v>0</v>
      </c>
      <c r="L228" s="76" t="str">
        <f t="shared" si="12"/>
        <v xml:space="preserve"> </v>
      </c>
      <c r="M228" s="79"/>
      <c r="N228" s="80"/>
      <c r="O228" s="80"/>
      <c r="P228" s="75">
        <f t="shared" si="15"/>
        <v>0</v>
      </c>
      <c r="Q228" s="76" t="str">
        <f t="shared" si="13"/>
        <v xml:space="preserve"> </v>
      </c>
      <c r="R228" s="135" t="s">
        <v>66</v>
      </c>
    </row>
    <row r="229" spans="1:18" x14ac:dyDescent="0.25">
      <c r="A229" s="43" t="s">
        <v>97</v>
      </c>
      <c r="B229" s="44">
        <v>224</v>
      </c>
      <c r="C229" s="44">
        <v>21138</v>
      </c>
      <c r="D229" s="44" t="s">
        <v>563</v>
      </c>
      <c r="E229" s="45" t="s">
        <v>564</v>
      </c>
      <c r="F229" s="50" t="s">
        <v>49</v>
      </c>
      <c r="G229" s="79"/>
      <c r="H229" s="80"/>
      <c r="I229" s="80"/>
      <c r="J229" s="80"/>
      <c r="K229" s="75">
        <f t="shared" si="14"/>
        <v>0</v>
      </c>
      <c r="L229" s="76" t="str">
        <f t="shared" si="12"/>
        <v xml:space="preserve"> </v>
      </c>
      <c r="M229" s="79"/>
      <c r="N229" s="80"/>
      <c r="O229" s="80"/>
      <c r="P229" s="75">
        <f t="shared" si="15"/>
        <v>0</v>
      </c>
      <c r="Q229" s="76" t="str">
        <f t="shared" si="13"/>
        <v xml:space="preserve"> </v>
      </c>
      <c r="R229" s="135" t="s">
        <v>66</v>
      </c>
    </row>
    <row r="230" spans="1:18" x14ac:dyDescent="0.25">
      <c r="A230" s="43" t="s">
        <v>97</v>
      </c>
      <c r="B230" s="44">
        <v>225</v>
      </c>
      <c r="C230" s="44">
        <v>21139</v>
      </c>
      <c r="D230" s="44" t="s">
        <v>565</v>
      </c>
      <c r="E230" s="45" t="s">
        <v>566</v>
      </c>
      <c r="F230" s="50" t="s">
        <v>49</v>
      </c>
      <c r="G230" s="79"/>
      <c r="H230" s="80"/>
      <c r="I230" s="80"/>
      <c r="J230" s="80"/>
      <c r="K230" s="75">
        <f t="shared" si="14"/>
        <v>0</v>
      </c>
      <c r="L230" s="76" t="str">
        <f t="shared" si="12"/>
        <v xml:space="preserve"> </v>
      </c>
      <c r="M230" s="79"/>
      <c r="N230" s="80"/>
      <c r="O230" s="80"/>
      <c r="P230" s="75">
        <f t="shared" si="15"/>
        <v>0</v>
      </c>
      <c r="Q230" s="76" t="str">
        <f t="shared" si="13"/>
        <v xml:space="preserve"> </v>
      </c>
      <c r="R230" s="135" t="s">
        <v>66</v>
      </c>
    </row>
    <row r="231" spans="1:18" x14ac:dyDescent="0.25">
      <c r="A231" s="43" t="s">
        <v>97</v>
      </c>
      <c r="B231" s="44">
        <v>226</v>
      </c>
      <c r="C231" s="44">
        <v>21140</v>
      </c>
      <c r="D231" s="44" t="s">
        <v>567</v>
      </c>
      <c r="E231" s="45" t="s">
        <v>568</v>
      </c>
      <c r="F231" s="50" t="s">
        <v>49</v>
      </c>
      <c r="G231" s="79"/>
      <c r="H231" s="80"/>
      <c r="I231" s="80"/>
      <c r="J231" s="80"/>
      <c r="K231" s="75">
        <f t="shared" si="14"/>
        <v>0</v>
      </c>
      <c r="L231" s="76" t="str">
        <f t="shared" si="12"/>
        <v xml:space="preserve"> </v>
      </c>
      <c r="M231" s="79"/>
      <c r="N231" s="80"/>
      <c r="O231" s="80"/>
      <c r="P231" s="75">
        <f t="shared" si="15"/>
        <v>0</v>
      </c>
      <c r="Q231" s="76" t="str">
        <f t="shared" si="13"/>
        <v xml:space="preserve"> </v>
      </c>
      <c r="R231" s="135" t="s">
        <v>66</v>
      </c>
    </row>
    <row r="232" spans="1:18" x14ac:dyDescent="0.25">
      <c r="A232" s="43" t="s">
        <v>97</v>
      </c>
      <c r="B232" s="44">
        <v>227</v>
      </c>
      <c r="C232" s="44">
        <v>21102</v>
      </c>
      <c r="D232" s="44" t="s">
        <v>569</v>
      </c>
      <c r="E232" s="45" t="s">
        <v>570</v>
      </c>
      <c r="F232" s="50" t="s">
        <v>49</v>
      </c>
      <c r="G232" s="79"/>
      <c r="H232" s="80"/>
      <c r="I232" s="80"/>
      <c r="J232" s="80"/>
      <c r="K232" s="75">
        <f t="shared" si="14"/>
        <v>0</v>
      </c>
      <c r="L232" s="76" t="str">
        <f t="shared" si="12"/>
        <v xml:space="preserve"> </v>
      </c>
      <c r="M232" s="79"/>
      <c r="N232" s="80"/>
      <c r="O232" s="80"/>
      <c r="P232" s="75">
        <f t="shared" si="15"/>
        <v>0</v>
      </c>
      <c r="Q232" s="76" t="str">
        <f t="shared" si="13"/>
        <v xml:space="preserve"> </v>
      </c>
      <c r="R232" s="135" t="s">
        <v>66</v>
      </c>
    </row>
    <row r="233" spans="1:18" x14ac:dyDescent="0.25">
      <c r="A233" s="43" t="s">
        <v>97</v>
      </c>
      <c r="B233" s="44">
        <v>228</v>
      </c>
      <c r="C233" s="44">
        <v>21386</v>
      </c>
      <c r="D233" s="44" t="s">
        <v>571</v>
      </c>
      <c r="E233" s="45" t="s">
        <v>572</v>
      </c>
      <c r="F233" s="50" t="s">
        <v>49</v>
      </c>
      <c r="G233" s="79"/>
      <c r="H233" s="80"/>
      <c r="I233" s="80"/>
      <c r="J233" s="80"/>
      <c r="K233" s="75">
        <f t="shared" si="14"/>
        <v>0</v>
      </c>
      <c r="L233" s="76" t="str">
        <f t="shared" si="12"/>
        <v xml:space="preserve"> </v>
      </c>
      <c r="M233" s="79"/>
      <c r="N233" s="80"/>
      <c r="O233" s="80"/>
      <c r="P233" s="75">
        <f t="shared" si="15"/>
        <v>0</v>
      </c>
      <c r="Q233" s="76" t="str">
        <f t="shared" si="13"/>
        <v xml:space="preserve"> </v>
      </c>
      <c r="R233" s="135" t="s">
        <v>66</v>
      </c>
    </row>
    <row r="234" spans="1:18" x14ac:dyDescent="0.25">
      <c r="A234" s="43" t="s">
        <v>97</v>
      </c>
      <c r="B234" s="44">
        <v>229</v>
      </c>
      <c r="C234" s="44">
        <v>21185</v>
      </c>
      <c r="D234" s="44" t="s">
        <v>573</v>
      </c>
      <c r="E234" s="45" t="s">
        <v>574</v>
      </c>
      <c r="F234" s="50" t="s">
        <v>49</v>
      </c>
      <c r="G234" s="79"/>
      <c r="H234" s="80"/>
      <c r="I234" s="80"/>
      <c r="J234" s="80"/>
      <c r="K234" s="75">
        <f t="shared" si="14"/>
        <v>0</v>
      </c>
      <c r="L234" s="76" t="str">
        <f t="shared" si="12"/>
        <v xml:space="preserve"> </v>
      </c>
      <c r="M234" s="79"/>
      <c r="N234" s="80"/>
      <c r="O234" s="80"/>
      <c r="P234" s="75">
        <f t="shared" si="15"/>
        <v>0</v>
      </c>
      <c r="Q234" s="76" t="str">
        <f t="shared" si="13"/>
        <v xml:space="preserve"> </v>
      </c>
      <c r="R234" s="135" t="s">
        <v>66</v>
      </c>
    </row>
    <row r="235" spans="1:18" x14ac:dyDescent="0.25">
      <c r="A235" s="43" t="s">
        <v>97</v>
      </c>
      <c r="B235" s="44">
        <v>230</v>
      </c>
      <c r="C235" s="44">
        <v>21409</v>
      </c>
      <c r="D235" s="44" t="s">
        <v>575</v>
      </c>
      <c r="E235" s="45" t="s">
        <v>576</v>
      </c>
      <c r="F235" s="50" t="s">
        <v>49</v>
      </c>
      <c r="G235" s="79"/>
      <c r="H235" s="80"/>
      <c r="I235" s="80"/>
      <c r="J235" s="80"/>
      <c r="K235" s="75">
        <f t="shared" si="14"/>
        <v>0</v>
      </c>
      <c r="L235" s="76" t="str">
        <f t="shared" si="12"/>
        <v xml:space="preserve"> </v>
      </c>
      <c r="M235" s="79"/>
      <c r="N235" s="80"/>
      <c r="O235" s="80"/>
      <c r="P235" s="75">
        <f t="shared" si="15"/>
        <v>0</v>
      </c>
      <c r="Q235" s="76" t="str">
        <f t="shared" si="13"/>
        <v xml:space="preserve"> </v>
      </c>
      <c r="R235" s="135" t="s">
        <v>66</v>
      </c>
    </row>
    <row r="236" spans="1:18" x14ac:dyDescent="0.25">
      <c r="A236" s="43" t="s">
        <v>97</v>
      </c>
      <c r="B236" s="44">
        <v>231</v>
      </c>
      <c r="C236" s="44">
        <v>21305</v>
      </c>
      <c r="D236" s="44" t="s">
        <v>577</v>
      </c>
      <c r="E236" s="45" t="s">
        <v>578</v>
      </c>
      <c r="F236" s="50" t="s">
        <v>48</v>
      </c>
      <c r="G236" s="79"/>
      <c r="H236" s="80"/>
      <c r="I236" s="80"/>
      <c r="J236" s="80"/>
      <c r="K236" s="75">
        <f t="shared" si="14"/>
        <v>0</v>
      </c>
      <c r="L236" s="76" t="str">
        <f t="shared" si="12"/>
        <v xml:space="preserve"> </v>
      </c>
      <c r="M236" s="79"/>
      <c r="N236" s="80"/>
      <c r="O236" s="80"/>
      <c r="P236" s="75">
        <f t="shared" si="15"/>
        <v>0</v>
      </c>
      <c r="Q236" s="76" t="str">
        <f t="shared" si="13"/>
        <v xml:space="preserve"> </v>
      </c>
      <c r="R236" s="135" t="s">
        <v>66</v>
      </c>
    </row>
    <row r="237" spans="1:18" x14ac:dyDescent="0.25">
      <c r="A237" s="43" t="s">
        <v>97</v>
      </c>
      <c r="B237" s="44">
        <v>232</v>
      </c>
      <c r="C237" s="44">
        <v>21267</v>
      </c>
      <c r="D237" s="44" t="s">
        <v>579</v>
      </c>
      <c r="E237" s="45" t="s">
        <v>580</v>
      </c>
      <c r="F237" s="50" t="s">
        <v>48</v>
      </c>
      <c r="G237" s="79"/>
      <c r="H237" s="80"/>
      <c r="I237" s="80"/>
      <c r="J237" s="80"/>
      <c r="K237" s="75">
        <f t="shared" si="14"/>
        <v>0</v>
      </c>
      <c r="L237" s="76" t="str">
        <f t="shared" si="12"/>
        <v xml:space="preserve"> </v>
      </c>
      <c r="M237" s="79"/>
      <c r="N237" s="80"/>
      <c r="O237" s="80"/>
      <c r="P237" s="75">
        <f t="shared" si="15"/>
        <v>0</v>
      </c>
      <c r="Q237" s="76" t="str">
        <f t="shared" si="13"/>
        <v xml:space="preserve"> </v>
      </c>
      <c r="R237" s="135" t="s">
        <v>66</v>
      </c>
    </row>
    <row r="238" spans="1:18" x14ac:dyDescent="0.25">
      <c r="A238" s="43" t="s">
        <v>97</v>
      </c>
      <c r="B238" s="44">
        <v>233</v>
      </c>
      <c r="C238" s="44">
        <v>21188</v>
      </c>
      <c r="D238" s="44" t="s">
        <v>581</v>
      </c>
      <c r="E238" s="45" t="s">
        <v>582</v>
      </c>
      <c r="F238" s="50" t="s">
        <v>48</v>
      </c>
      <c r="G238" s="79"/>
      <c r="H238" s="80"/>
      <c r="I238" s="80"/>
      <c r="J238" s="80"/>
      <c r="K238" s="75">
        <f t="shared" si="14"/>
        <v>0</v>
      </c>
      <c r="L238" s="76" t="str">
        <f t="shared" si="12"/>
        <v xml:space="preserve"> </v>
      </c>
      <c r="M238" s="79"/>
      <c r="N238" s="80"/>
      <c r="O238" s="80"/>
      <c r="P238" s="75">
        <f t="shared" si="15"/>
        <v>0</v>
      </c>
      <c r="Q238" s="76" t="str">
        <f t="shared" si="13"/>
        <v xml:space="preserve"> </v>
      </c>
      <c r="R238" s="135" t="s">
        <v>66</v>
      </c>
    </row>
    <row r="239" spans="1:18" x14ac:dyDescent="0.25">
      <c r="A239" s="43" t="s">
        <v>97</v>
      </c>
      <c r="B239" s="44">
        <v>234</v>
      </c>
      <c r="C239" s="44">
        <v>21110</v>
      </c>
      <c r="D239" s="44" t="s">
        <v>429</v>
      </c>
      <c r="E239" s="45" t="s">
        <v>583</v>
      </c>
      <c r="F239" s="50" t="s">
        <v>48</v>
      </c>
      <c r="G239" s="79"/>
      <c r="H239" s="80"/>
      <c r="I239" s="80"/>
      <c r="J239" s="80"/>
      <c r="K239" s="75">
        <f t="shared" si="14"/>
        <v>0</v>
      </c>
      <c r="L239" s="76" t="str">
        <f t="shared" si="12"/>
        <v xml:space="preserve"> </v>
      </c>
      <c r="M239" s="79"/>
      <c r="N239" s="80"/>
      <c r="O239" s="80"/>
      <c r="P239" s="75">
        <f t="shared" si="15"/>
        <v>0</v>
      </c>
      <c r="Q239" s="76" t="str">
        <f t="shared" si="13"/>
        <v xml:space="preserve"> </v>
      </c>
      <c r="R239" s="135" t="s">
        <v>66</v>
      </c>
    </row>
    <row r="240" spans="1:18" x14ac:dyDescent="0.25">
      <c r="A240" s="43" t="s">
        <v>97</v>
      </c>
      <c r="B240" s="44">
        <v>222</v>
      </c>
      <c r="C240" s="44">
        <v>21270</v>
      </c>
      <c r="D240" s="44" t="s">
        <v>584</v>
      </c>
      <c r="E240" s="45" t="s">
        <v>585</v>
      </c>
      <c r="F240" s="50" t="s">
        <v>49</v>
      </c>
      <c r="G240" s="79"/>
      <c r="H240" s="80"/>
      <c r="I240" s="80"/>
      <c r="J240" s="80"/>
      <c r="K240" s="75">
        <f t="shared" si="14"/>
        <v>0</v>
      </c>
      <c r="L240" s="76" t="str">
        <f t="shared" si="12"/>
        <v xml:space="preserve"> </v>
      </c>
      <c r="M240" s="79"/>
      <c r="N240" s="80"/>
      <c r="O240" s="80"/>
      <c r="P240" s="75">
        <f t="shared" si="15"/>
        <v>0</v>
      </c>
      <c r="Q240" s="76" t="str">
        <f t="shared" si="13"/>
        <v xml:space="preserve"> </v>
      </c>
      <c r="R240" s="135" t="s">
        <v>66</v>
      </c>
    </row>
    <row r="241" spans="1:18" x14ac:dyDescent="0.25">
      <c r="A241" s="43" t="s">
        <v>97</v>
      </c>
      <c r="B241" s="44">
        <v>235</v>
      </c>
      <c r="C241" s="44">
        <v>21229</v>
      </c>
      <c r="D241" s="44" t="s">
        <v>586</v>
      </c>
      <c r="E241" s="45" t="s">
        <v>587</v>
      </c>
      <c r="F241" s="50" t="s">
        <v>49</v>
      </c>
      <c r="G241" s="79"/>
      <c r="H241" s="80"/>
      <c r="I241" s="80"/>
      <c r="J241" s="80"/>
      <c r="K241" s="75">
        <f t="shared" si="14"/>
        <v>0</v>
      </c>
      <c r="L241" s="76" t="str">
        <f t="shared" si="12"/>
        <v xml:space="preserve"> </v>
      </c>
      <c r="M241" s="79"/>
      <c r="N241" s="80"/>
      <c r="O241" s="80"/>
      <c r="P241" s="75">
        <f t="shared" si="15"/>
        <v>0</v>
      </c>
      <c r="Q241" s="76" t="str">
        <f t="shared" si="13"/>
        <v xml:space="preserve"> </v>
      </c>
      <c r="R241" s="135" t="s">
        <v>66</v>
      </c>
    </row>
    <row r="242" spans="1:18" x14ac:dyDescent="0.25">
      <c r="A242" s="43" t="s">
        <v>97</v>
      </c>
      <c r="B242" s="44">
        <v>236</v>
      </c>
      <c r="C242" s="44">
        <v>21152</v>
      </c>
      <c r="D242" s="44" t="s">
        <v>588</v>
      </c>
      <c r="E242" s="45" t="s">
        <v>589</v>
      </c>
      <c r="F242" s="50" t="s">
        <v>48</v>
      </c>
      <c r="G242" s="79"/>
      <c r="H242" s="80"/>
      <c r="I242" s="80"/>
      <c r="J242" s="80"/>
      <c r="K242" s="75">
        <f t="shared" si="14"/>
        <v>0</v>
      </c>
      <c r="L242" s="76" t="str">
        <f t="shared" si="12"/>
        <v xml:space="preserve"> </v>
      </c>
      <c r="M242" s="79"/>
      <c r="N242" s="80"/>
      <c r="O242" s="80"/>
      <c r="P242" s="75">
        <f t="shared" si="15"/>
        <v>0</v>
      </c>
      <c r="Q242" s="76" t="str">
        <f t="shared" si="13"/>
        <v xml:space="preserve"> </v>
      </c>
      <c r="R242" s="135" t="s">
        <v>66</v>
      </c>
    </row>
    <row r="243" spans="1:18" x14ac:dyDescent="0.25">
      <c r="A243" s="43" t="s">
        <v>97</v>
      </c>
      <c r="B243" s="44">
        <v>237</v>
      </c>
      <c r="C243" s="44">
        <v>21312</v>
      </c>
      <c r="D243" s="44" t="s">
        <v>590</v>
      </c>
      <c r="E243" s="45" t="s">
        <v>591</v>
      </c>
      <c r="F243" s="50" t="s">
        <v>49</v>
      </c>
      <c r="G243" s="79"/>
      <c r="H243" s="80"/>
      <c r="I243" s="80"/>
      <c r="J243" s="80"/>
      <c r="K243" s="75">
        <f t="shared" si="14"/>
        <v>0</v>
      </c>
      <c r="L243" s="76" t="str">
        <f t="shared" si="12"/>
        <v xml:space="preserve"> </v>
      </c>
      <c r="M243" s="79"/>
      <c r="N243" s="80"/>
      <c r="O243" s="80"/>
      <c r="P243" s="75">
        <f t="shared" si="15"/>
        <v>0</v>
      </c>
      <c r="Q243" s="76" t="str">
        <f t="shared" si="13"/>
        <v xml:space="preserve"> </v>
      </c>
      <c r="R243" s="135" t="s">
        <v>66</v>
      </c>
    </row>
    <row r="244" spans="1:18" x14ac:dyDescent="0.25">
      <c r="A244" s="43" t="s">
        <v>97</v>
      </c>
      <c r="B244" s="44">
        <v>238</v>
      </c>
      <c r="C244" s="44">
        <v>21113</v>
      </c>
      <c r="D244" s="44" t="s">
        <v>592</v>
      </c>
      <c r="E244" s="45" t="s">
        <v>593</v>
      </c>
      <c r="F244" s="50" t="s">
        <v>49</v>
      </c>
      <c r="G244" s="79"/>
      <c r="H244" s="80"/>
      <c r="I244" s="80"/>
      <c r="J244" s="80"/>
      <c r="K244" s="75">
        <f t="shared" si="14"/>
        <v>0</v>
      </c>
      <c r="L244" s="76" t="str">
        <f t="shared" si="12"/>
        <v xml:space="preserve"> </v>
      </c>
      <c r="M244" s="79"/>
      <c r="N244" s="80"/>
      <c r="O244" s="80"/>
      <c r="P244" s="75">
        <f t="shared" si="15"/>
        <v>0</v>
      </c>
      <c r="Q244" s="76" t="str">
        <f t="shared" si="13"/>
        <v xml:space="preserve"> </v>
      </c>
      <c r="R244" s="135" t="s">
        <v>66</v>
      </c>
    </row>
    <row r="245" spans="1:18" x14ac:dyDescent="0.25">
      <c r="A245" s="43" t="s">
        <v>97</v>
      </c>
      <c r="B245" s="44">
        <v>239</v>
      </c>
      <c r="C245" s="44">
        <v>21193</v>
      </c>
      <c r="D245" s="44" t="s">
        <v>594</v>
      </c>
      <c r="E245" s="45" t="s">
        <v>595</v>
      </c>
      <c r="F245" s="50" t="s">
        <v>49</v>
      </c>
      <c r="G245" s="79"/>
      <c r="H245" s="80"/>
      <c r="I245" s="80"/>
      <c r="J245" s="80"/>
      <c r="K245" s="75">
        <f t="shared" si="14"/>
        <v>0</v>
      </c>
      <c r="L245" s="76" t="str">
        <f t="shared" si="12"/>
        <v xml:space="preserve"> </v>
      </c>
      <c r="M245" s="79"/>
      <c r="N245" s="80"/>
      <c r="O245" s="80"/>
      <c r="P245" s="75">
        <f t="shared" si="15"/>
        <v>0</v>
      </c>
      <c r="Q245" s="76" t="str">
        <f t="shared" si="13"/>
        <v xml:space="preserve"> </v>
      </c>
      <c r="R245" s="135" t="s">
        <v>66</v>
      </c>
    </row>
    <row r="246" spans="1:18" x14ac:dyDescent="0.25">
      <c r="A246" s="43" t="s">
        <v>97</v>
      </c>
      <c r="B246" s="44">
        <v>240</v>
      </c>
      <c r="C246" s="44">
        <v>21315</v>
      </c>
      <c r="D246" s="44" t="s">
        <v>596</v>
      </c>
      <c r="E246" s="45" t="s">
        <v>597</v>
      </c>
      <c r="F246" s="50" t="s">
        <v>48</v>
      </c>
      <c r="G246" s="79"/>
      <c r="H246" s="80"/>
      <c r="I246" s="80"/>
      <c r="J246" s="80"/>
      <c r="K246" s="75">
        <f t="shared" si="14"/>
        <v>0</v>
      </c>
      <c r="L246" s="76" t="str">
        <f t="shared" si="12"/>
        <v xml:space="preserve"> </v>
      </c>
      <c r="M246" s="79"/>
      <c r="N246" s="80"/>
      <c r="O246" s="80"/>
      <c r="P246" s="75">
        <f t="shared" si="15"/>
        <v>0</v>
      </c>
      <c r="Q246" s="76" t="str">
        <f t="shared" si="13"/>
        <v xml:space="preserve"> </v>
      </c>
      <c r="R246" s="135" t="s">
        <v>66</v>
      </c>
    </row>
    <row r="247" spans="1:18" x14ac:dyDescent="0.25">
      <c r="A247" s="43" t="s">
        <v>98</v>
      </c>
      <c r="B247" s="44">
        <v>241</v>
      </c>
      <c r="C247" s="44">
        <v>21280</v>
      </c>
      <c r="D247" s="44" t="s">
        <v>598</v>
      </c>
      <c r="E247" s="45" t="s">
        <v>599</v>
      </c>
      <c r="F247" s="50" t="s">
        <v>49</v>
      </c>
      <c r="G247" s="79"/>
      <c r="H247" s="80"/>
      <c r="I247" s="80"/>
      <c r="J247" s="80"/>
      <c r="K247" s="75">
        <f t="shared" si="14"/>
        <v>0</v>
      </c>
      <c r="L247" s="76" t="str">
        <f t="shared" si="12"/>
        <v xml:space="preserve"> </v>
      </c>
      <c r="M247" s="79"/>
      <c r="N247" s="80"/>
      <c r="O247" s="80"/>
      <c r="P247" s="75">
        <f t="shared" si="15"/>
        <v>0</v>
      </c>
      <c r="Q247" s="76" t="str">
        <f t="shared" si="13"/>
        <v xml:space="preserve"> </v>
      </c>
      <c r="R247" s="135" t="s">
        <v>66</v>
      </c>
    </row>
    <row r="248" spans="1:18" x14ac:dyDescent="0.25">
      <c r="A248" s="43" t="s">
        <v>98</v>
      </c>
      <c r="B248" s="44">
        <v>242</v>
      </c>
      <c r="C248" s="44">
        <v>21240</v>
      </c>
      <c r="D248" s="44" t="s">
        <v>600</v>
      </c>
      <c r="E248" s="45" t="s">
        <v>601</v>
      </c>
      <c r="F248" s="50" t="s">
        <v>49</v>
      </c>
      <c r="G248" s="79"/>
      <c r="H248" s="80"/>
      <c r="I248" s="80"/>
      <c r="J248" s="80"/>
      <c r="K248" s="75">
        <f t="shared" si="14"/>
        <v>0</v>
      </c>
      <c r="L248" s="76" t="str">
        <f t="shared" si="12"/>
        <v xml:space="preserve"> </v>
      </c>
      <c r="M248" s="79"/>
      <c r="N248" s="80"/>
      <c r="O248" s="80"/>
      <c r="P248" s="75">
        <f t="shared" si="15"/>
        <v>0</v>
      </c>
      <c r="Q248" s="76" t="str">
        <f t="shared" si="13"/>
        <v xml:space="preserve"> </v>
      </c>
      <c r="R248" s="135" t="s">
        <v>66</v>
      </c>
    </row>
    <row r="249" spans="1:18" x14ac:dyDescent="0.25">
      <c r="A249" s="43" t="s">
        <v>98</v>
      </c>
      <c r="B249" s="44">
        <v>243</v>
      </c>
      <c r="C249" s="44">
        <v>21363</v>
      </c>
      <c r="D249" s="44" t="s">
        <v>602</v>
      </c>
      <c r="E249" s="45" t="s">
        <v>603</v>
      </c>
      <c r="F249" s="50" t="s">
        <v>48</v>
      </c>
      <c r="G249" s="79"/>
      <c r="H249" s="80"/>
      <c r="I249" s="80"/>
      <c r="J249" s="80"/>
      <c r="K249" s="75">
        <f t="shared" si="14"/>
        <v>0</v>
      </c>
      <c r="L249" s="76" t="str">
        <f t="shared" si="12"/>
        <v xml:space="preserve"> </v>
      </c>
      <c r="M249" s="79"/>
      <c r="N249" s="80"/>
      <c r="O249" s="80"/>
      <c r="P249" s="75">
        <f t="shared" si="15"/>
        <v>0</v>
      </c>
      <c r="Q249" s="76" t="str">
        <f t="shared" si="13"/>
        <v xml:space="preserve"> </v>
      </c>
      <c r="R249" s="135" t="s">
        <v>66</v>
      </c>
    </row>
    <row r="250" spans="1:18" x14ac:dyDescent="0.25">
      <c r="A250" s="43" t="s">
        <v>98</v>
      </c>
      <c r="B250" s="44">
        <v>244</v>
      </c>
      <c r="C250" s="44">
        <v>21200</v>
      </c>
      <c r="D250" s="44" t="s">
        <v>604</v>
      </c>
      <c r="E250" s="45" t="s">
        <v>605</v>
      </c>
      <c r="F250" s="50" t="s">
        <v>49</v>
      </c>
      <c r="G250" s="79"/>
      <c r="H250" s="80"/>
      <c r="I250" s="80"/>
      <c r="J250" s="80"/>
      <c r="K250" s="75">
        <f t="shared" si="14"/>
        <v>0</v>
      </c>
      <c r="L250" s="76" t="str">
        <f t="shared" si="12"/>
        <v xml:space="preserve"> </v>
      </c>
      <c r="M250" s="79"/>
      <c r="N250" s="80"/>
      <c r="O250" s="80"/>
      <c r="P250" s="75">
        <f t="shared" si="15"/>
        <v>0</v>
      </c>
      <c r="Q250" s="76" t="str">
        <f t="shared" si="13"/>
        <v xml:space="preserve"> </v>
      </c>
      <c r="R250" s="135" t="s">
        <v>66</v>
      </c>
    </row>
    <row r="251" spans="1:18" x14ac:dyDescent="0.25">
      <c r="A251" s="43" t="s">
        <v>98</v>
      </c>
      <c r="B251" s="44">
        <v>245</v>
      </c>
      <c r="C251" s="44">
        <v>21282</v>
      </c>
      <c r="D251" s="44" t="s">
        <v>606</v>
      </c>
      <c r="E251" s="45" t="s">
        <v>607</v>
      </c>
      <c r="F251" s="50" t="s">
        <v>48</v>
      </c>
      <c r="G251" s="79"/>
      <c r="H251" s="80"/>
      <c r="I251" s="80"/>
      <c r="J251" s="80"/>
      <c r="K251" s="75">
        <f t="shared" si="14"/>
        <v>0</v>
      </c>
      <c r="L251" s="76" t="str">
        <f t="shared" si="12"/>
        <v xml:space="preserve"> </v>
      </c>
      <c r="M251" s="79"/>
      <c r="N251" s="80"/>
      <c r="O251" s="80"/>
      <c r="P251" s="75">
        <f t="shared" si="15"/>
        <v>0</v>
      </c>
      <c r="Q251" s="76" t="str">
        <f t="shared" si="13"/>
        <v xml:space="preserve"> </v>
      </c>
      <c r="R251" s="135" t="s">
        <v>66</v>
      </c>
    </row>
    <row r="252" spans="1:18" x14ac:dyDescent="0.25">
      <c r="A252" s="43" t="s">
        <v>98</v>
      </c>
      <c r="B252" s="44">
        <v>246</v>
      </c>
      <c r="C252" s="44">
        <v>21084</v>
      </c>
      <c r="D252" s="44" t="s">
        <v>608</v>
      </c>
      <c r="E252" s="45" t="s">
        <v>609</v>
      </c>
      <c r="F252" s="50" t="s">
        <v>48</v>
      </c>
      <c r="G252" s="79"/>
      <c r="H252" s="80"/>
      <c r="I252" s="80"/>
      <c r="J252" s="80"/>
      <c r="K252" s="75">
        <f t="shared" si="14"/>
        <v>0</v>
      </c>
      <c r="L252" s="76" t="str">
        <f t="shared" si="12"/>
        <v xml:space="preserve"> </v>
      </c>
      <c r="M252" s="79"/>
      <c r="N252" s="80"/>
      <c r="O252" s="80"/>
      <c r="P252" s="75">
        <f t="shared" si="15"/>
        <v>0</v>
      </c>
      <c r="Q252" s="76" t="str">
        <f t="shared" si="13"/>
        <v xml:space="preserve"> </v>
      </c>
      <c r="R252" s="135" t="s">
        <v>66</v>
      </c>
    </row>
    <row r="253" spans="1:18" x14ac:dyDescent="0.25">
      <c r="A253" s="43" t="s">
        <v>98</v>
      </c>
      <c r="B253" s="44">
        <v>247</v>
      </c>
      <c r="C253" s="44">
        <v>21325</v>
      </c>
      <c r="D253" s="44" t="s">
        <v>610</v>
      </c>
      <c r="E253" s="45" t="s">
        <v>611</v>
      </c>
      <c r="F253" s="50" t="s">
        <v>49</v>
      </c>
      <c r="G253" s="79"/>
      <c r="H253" s="80"/>
      <c r="I253" s="80"/>
      <c r="J253" s="80"/>
      <c r="K253" s="75">
        <f t="shared" si="14"/>
        <v>0</v>
      </c>
      <c r="L253" s="76" t="str">
        <f t="shared" si="12"/>
        <v xml:space="preserve"> </v>
      </c>
      <c r="M253" s="79"/>
      <c r="N253" s="80"/>
      <c r="O253" s="80"/>
      <c r="P253" s="75">
        <f t="shared" si="15"/>
        <v>0</v>
      </c>
      <c r="Q253" s="76" t="str">
        <f t="shared" si="13"/>
        <v xml:space="preserve"> </v>
      </c>
      <c r="R253" s="135" t="s">
        <v>66</v>
      </c>
    </row>
    <row r="254" spans="1:18" x14ac:dyDescent="0.25">
      <c r="A254" s="43" t="s">
        <v>98</v>
      </c>
      <c r="B254" s="44">
        <v>248</v>
      </c>
      <c r="C254" s="44">
        <v>21167</v>
      </c>
      <c r="D254" s="44" t="s">
        <v>612</v>
      </c>
      <c r="E254" s="45" t="s">
        <v>613</v>
      </c>
      <c r="F254" s="50" t="s">
        <v>49</v>
      </c>
      <c r="G254" s="79"/>
      <c r="H254" s="80"/>
      <c r="I254" s="80"/>
      <c r="J254" s="80"/>
      <c r="K254" s="75">
        <f t="shared" si="14"/>
        <v>0</v>
      </c>
      <c r="L254" s="76" t="str">
        <f t="shared" si="12"/>
        <v xml:space="preserve"> </v>
      </c>
      <c r="M254" s="79"/>
      <c r="N254" s="80"/>
      <c r="O254" s="80"/>
      <c r="P254" s="75">
        <f t="shared" si="15"/>
        <v>0</v>
      </c>
      <c r="Q254" s="76" t="str">
        <f t="shared" si="13"/>
        <v xml:space="preserve"> </v>
      </c>
      <c r="R254" s="135" t="s">
        <v>66</v>
      </c>
    </row>
    <row r="255" spans="1:18" x14ac:dyDescent="0.25">
      <c r="A255" s="43" t="s">
        <v>98</v>
      </c>
      <c r="B255" s="44">
        <v>249</v>
      </c>
      <c r="C255" s="44">
        <v>21169</v>
      </c>
      <c r="D255" s="44" t="s">
        <v>614</v>
      </c>
      <c r="E255" s="45" t="s">
        <v>615</v>
      </c>
      <c r="F255" s="50" t="s">
        <v>48</v>
      </c>
      <c r="G255" s="79"/>
      <c r="H255" s="80"/>
      <c r="I255" s="80"/>
      <c r="J255" s="80"/>
      <c r="K255" s="75">
        <f t="shared" si="14"/>
        <v>0</v>
      </c>
      <c r="L255" s="76" t="str">
        <f t="shared" si="12"/>
        <v xml:space="preserve"> </v>
      </c>
      <c r="M255" s="79"/>
      <c r="N255" s="80"/>
      <c r="O255" s="80"/>
      <c r="P255" s="75">
        <f t="shared" si="15"/>
        <v>0</v>
      </c>
      <c r="Q255" s="76" t="str">
        <f t="shared" si="13"/>
        <v xml:space="preserve"> </v>
      </c>
      <c r="R255" s="135" t="s">
        <v>66</v>
      </c>
    </row>
    <row r="256" spans="1:18" x14ac:dyDescent="0.25">
      <c r="A256" s="43" t="s">
        <v>98</v>
      </c>
      <c r="B256" s="44">
        <v>250</v>
      </c>
      <c r="C256" s="44">
        <v>21086</v>
      </c>
      <c r="D256" s="44" t="s">
        <v>616</v>
      </c>
      <c r="E256" s="45" t="s">
        <v>617</v>
      </c>
      <c r="F256" s="50" t="s">
        <v>48</v>
      </c>
      <c r="G256" s="79"/>
      <c r="H256" s="80"/>
      <c r="I256" s="80"/>
      <c r="J256" s="80"/>
      <c r="K256" s="75">
        <f t="shared" si="14"/>
        <v>0</v>
      </c>
      <c r="L256" s="76" t="str">
        <f t="shared" si="12"/>
        <v xml:space="preserve"> </v>
      </c>
      <c r="M256" s="79"/>
      <c r="N256" s="80"/>
      <c r="O256" s="80"/>
      <c r="P256" s="75">
        <f t="shared" si="15"/>
        <v>0</v>
      </c>
      <c r="Q256" s="76" t="str">
        <f t="shared" si="13"/>
        <v xml:space="preserve"> </v>
      </c>
      <c r="R256" s="135" t="s">
        <v>66</v>
      </c>
    </row>
    <row r="257" spans="1:18" x14ac:dyDescent="0.25">
      <c r="A257" s="43" t="s">
        <v>98</v>
      </c>
      <c r="B257" s="44">
        <v>251</v>
      </c>
      <c r="C257" s="44">
        <v>21248</v>
      </c>
      <c r="D257" s="44" t="s">
        <v>618</v>
      </c>
      <c r="E257" s="45" t="s">
        <v>619</v>
      </c>
      <c r="F257" s="50" t="s">
        <v>49</v>
      </c>
      <c r="G257" s="79"/>
      <c r="H257" s="80"/>
      <c r="I257" s="80"/>
      <c r="J257" s="80"/>
      <c r="K257" s="75">
        <f t="shared" si="14"/>
        <v>0</v>
      </c>
      <c r="L257" s="76" t="str">
        <f t="shared" si="12"/>
        <v xml:space="preserve"> </v>
      </c>
      <c r="M257" s="79"/>
      <c r="N257" s="80"/>
      <c r="O257" s="80"/>
      <c r="P257" s="75">
        <f t="shared" si="15"/>
        <v>0</v>
      </c>
      <c r="Q257" s="76" t="str">
        <f t="shared" si="13"/>
        <v xml:space="preserve"> </v>
      </c>
      <c r="R257" s="135" t="s">
        <v>66</v>
      </c>
    </row>
    <row r="258" spans="1:18" x14ac:dyDescent="0.25">
      <c r="A258" s="43" t="s">
        <v>98</v>
      </c>
      <c r="B258" s="44">
        <v>252</v>
      </c>
      <c r="C258" s="44">
        <v>21286</v>
      </c>
      <c r="D258" s="44" t="s">
        <v>620</v>
      </c>
      <c r="E258" s="45" t="s">
        <v>621</v>
      </c>
      <c r="F258" s="50" t="s">
        <v>48</v>
      </c>
      <c r="G258" s="79"/>
      <c r="H258" s="80"/>
      <c r="I258" s="80"/>
      <c r="J258" s="80"/>
      <c r="K258" s="75">
        <f t="shared" si="14"/>
        <v>0</v>
      </c>
      <c r="L258" s="76" t="str">
        <f t="shared" si="12"/>
        <v xml:space="preserve"> </v>
      </c>
      <c r="M258" s="79"/>
      <c r="N258" s="80"/>
      <c r="O258" s="80"/>
      <c r="P258" s="75">
        <f t="shared" si="15"/>
        <v>0</v>
      </c>
      <c r="Q258" s="76" t="str">
        <f t="shared" si="13"/>
        <v xml:space="preserve"> </v>
      </c>
      <c r="R258" s="135" t="s">
        <v>66</v>
      </c>
    </row>
    <row r="259" spans="1:18" x14ac:dyDescent="0.25">
      <c r="A259" s="43" t="s">
        <v>98</v>
      </c>
      <c r="B259" s="44">
        <v>253</v>
      </c>
      <c r="C259" s="44">
        <v>21090</v>
      </c>
      <c r="D259" s="44" t="s">
        <v>622</v>
      </c>
      <c r="E259" s="45" t="s">
        <v>623</v>
      </c>
      <c r="F259" s="50" t="s">
        <v>49</v>
      </c>
      <c r="G259" s="79"/>
      <c r="H259" s="80"/>
      <c r="I259" s="80"/>
      <c r="J259" s="80"/>
      <c r="K259" s="75">
        <f t="shared" si="14"/>
        <v>0</v>
      </c>
      <c r="L259" s="76" t="str">
        <f t="shared" si="12"/>
        <v xml:space="preserve"> </v>
      </c>
      <c r="M259" s="79"/>
      <c r="N259" s="80"/>
      <c r="O259" s="80"/>
      <c r="P259" s="75">
        <f t="shared" si="15"/>
        <v>0</v>
      </c>
      <c r="Q259" s="76" t="str">
        <f t="shared" si="13"/>
        <v xml:space="preserve"> </v>
      </c>
      <c r="R259" s="135" t="s">
        <v>66</v>
      </c>
    </row>
    <row r="260" spans="1:18" x14ac:dyDescent="0.25">
      <c r="A260" s="43" t="s">
        <v>98</v>
      </c>
      <c r="B260" s="44">
        <v>254</v>
      </c>
      <c r="C260" s="44">
        <v>21335</v>
      </c>
      <c r="D260" s="44" t="s">
        <v>624</v>
      </c>
      <c r="E260" s="45" t="s">
        <v>625</v>
      </c>
      <c r="F260" s="50" t="s">
        <v>48</v>
      </c>
      <c r="G260" s="79"/>
      <c r="H260" s="80"/>
      <c r="I260" s="80"/>
      <c r="J260" s="80"/>
      <c r="K260" s="75">
        <f t="shared" si="14"/>
        <v>0</v>
      </c>
      <c r="L260" s="76" t="str">
        <f t="shared" si="12"/>
        <v xml:space="preserve"> </v>
      </c>
      <c r="M260" s="79"/>
      <c r="N260" s="80"/>
      <c r="O260" s="80"/>
      <c r="P260" s="75">
        <f t="shared" si="15"/>
        <v>0</v>
      </c>
      <c r="Q260" s="76" t="str">
        <f t="shared" si="13"/>
        <v xml:space="preserve"> </v>
      </c>
      <c r="R260" s="135" t="s">
        <v>66</v>
      </c>
    </row>
    <row r="261" spans="1:18" x14ac:dyDescent="0.25">
      <c r="A261" s="43" t="s">
        <v>98</v>
      </c>
      <c r="B261" s="44">
        <v>255</v>
      </c>
      <c r="C261" s="44">
        <v>21216</v>
      </c>
      <c r="D261" s="44" t="s">
        <v>626</v>
      </c>
      <c r="E261" s="45" t="s">
        <v>627</v>
      </c>
      <c r="F261" s="50" t="s">
        <v>49</v>
      </c>
      <c r="G261" s="79"/>
      <c r="H261" s="80"/>
      <c r="I261" s="80"/>
      <c r="J261" s="80"/>
      <c r="K261" s="75">
        <f t="shared" si="14"/>
        <v>0</v>
      </c>
      <c r="L261" s="76" t="str">
        <f t="shared" si="12"/>
        <v xml:space="preserve"> </v>
      </c>
      <c r="M261" s="79"/>
      <c r="N261" s="80"/>
      <c r="O261" s="80"/>
      <c r="P261" s="75">
        <f t="shared" si="15"/>
        <v>0</v>
      </c>
      <c r="Q261" s="76" t="str">
        <f t="shared" si="13"/>
        <v xml:space="preserve"> </v>
      </c>
      <c r="R261" s="135" t="s">
        <v>66</v>
      </c>
    </row>
    <row r="262" spans="1:18" x14ac:dyDescent="0.25">
      <c r="A262" s="43" t="s">
        <v>98</v>
      </c>
      <c r="B262" s="44">
        <v>256</v>
      </c>
      <c r="C262" s="44">
        <v>21217</v>
      </c>
      <c r="D262" s="44" t="s">
        <v>628</v>
      </c>
      <c r="E262" s="45" t="s">
        <v>629</v>
      </c>
      <c r="F262" s="50" t="s">
        <v>49</v>
      </c>
      <c r="G262" s="79"/>
      <c r="H262" s="80"/>
      <c r="I262" s="80"/>
      <c r="J262" s="80"/>
      <c r="K262" s="75">
        <f t="shared" si="14"/>
        <v>0</v>
      </c>
      <c r="L262" s="76" t="str">
        <f t="shared" si="12"/>
        <v xml:space="preserve"> </v>
      </c>
      <c r="M262" s="79"/>
      <c r="N262" s="80"/>
      <c r="O262" s="80"/>
      <c r="P262" s="75">
        <f t="shared" si="15"/>
        <v>0</v>
      </c>
      <c r="Q262" s="76" t="str">
        <f t="shared" si="13"/>
        <v xml:space="preserve"> </v>
      </c>
      <c r="R262" s="135" t="s">
        <v>66</v>
      </c>
    </row>
    <row r="263" spans="1:18" x14ac:dyDescent="0.25">
      <c r="A263" s="43" t="s">
        <v>98</v>
      </c>
      <c r="B263" s="44">
        <v>257</v>
      </c>
      <c r="C263" s="44">
        <v>21177</v>
      </c>
      <c r="D263" s="44" t="s">
        <v>630</v>
      </c>
      <c r="E263" s="45" t="s">
        <v>631</v>
      </c>
      <c r="F263" s="50" t="s">
        <v>48</v>
      </c>
      <c r="G263" s="79"/>
      <c r="H263" s="80"/>
      <c r="I263" s="80"/>
      <c r="J263" s="80"/>
      <c r="K263" s="75">
        <f t="shared" si="14"/>
        <v>0</v>
      </c>
      <c r="L263" s="76" t="str">
        <f t="shared" ref="L263:L326" si="16">VLOOKUP(K263,predikat,2)</f>
        <v xml:space="preserve"> </v>
      </c>
      <c r="M263" s="79"/>
      <c r="N263" s="80"/>
      <c r="O263" s="80"/>
      <c r="P263" s="75">
        <f t="shared" si="15"/>
        <v>0</v>
      </c>
      <c r="Q263" s="76" t="str">
        <f t="shared" ref="Q263:Q326" si="17">VLOOKUP(P263,predikat,2)</f>
        <v xml:space="preserve"> </v>
      </c>
      <c r="R263" s="135" t="s">
        <v>66</v>
      </c>
    </row>
    <row r="264" spans="1:18" x14ac:dyDescent="0.25">
      <c r="A264" s="43" t="s">
        <v>98</v>
      </c>
      <c r="B264" s="44">
        <v>258</v>
      </c>
      <c r="C264" s="44">
        <v>21179</v>
      </c>
      <c r="D264" s="44" t="s">
        <v>632</v>
      </c>
      <c r="E264" s="45" t="s">
        <v>633</v>
      </c>
      <c r="F264" s="50" t="s">
        <v>48</v>
      </c>
      <c r="G264" s="79"/>
      <c r="H264" s="80"/>
      <c r="I264" s="80"/>
      <c r="J264" s="80"/>
      <c r="K264" s="75">
        <f t="shared" ref="K264:K326" si="18">IF(COUNTA(G264:I264)=0,0,ROUND((SUM(G264:I264)/COUNTA(G264:I264)*$J$1+SUM(J264)*$J$2)/($J$1+$J$2),0))</f>
        <v>0</v>
      </c>
      <c r="L264" s="76" t="str">
        <f t="shared" si="16"/>
        <v xml:space="preserve"> </v>
      </c>
      <c r="M264" s="79"/>
      <c r="N264" s="80"/>
      <c r="O264" s="80"/>
      <c r="P264" s="75">
        <f t="shared" ref="P264:P326" si="19">IF(SUM(M264:O264)=0,0,ROUND(SUM(M264:O264)/COUNTA(M264:O264),0))</f>
        <v>0</v>
      </c>
      <c r="Q264" s="76" t="str">
        <f t="shared" si="17"/>
        <v xml:space="preserve"> </v>
      </c>
      <c r="R264" s="135" t="s">
        <v>66</v>
      </c>
    </row>
    <row r="265" spans="1:18" x14ac:dyDescent="0.25">
      <c r="A265" s="43" t="s">
        <v>98</v>
      </c>
      <c r="B265" s="44">
        <v>259</v>
      </c>
      <c r="C265" s="44">
        <v>21098</v>
      </c>
      <c r="D265" s="44" t="s">
        <v>634</v>
      </c>
      <c r="E265" s="45" t="s">
        <v>635</v>
      </c>
      <c r="F265" s="50" t="s">
        <v>48</v>
      </c>
      <c r="G265" s="79"/>
      <c r="H265" s="80"/>
      <c r="I265" s="80"/>
      <c r="J265" s="80"/>
      <c r="K265" s="75">
        <f t="shared" si="18"/>
        <v>0</v>
      </c>
      <c r="L265" s="76" t="str">
        <f t="shared" si="16"/>
        <v xml:space="preserve"> </v>
      </c>
      <c r="M265" s="79"/>
      <c r="N265" s="80"/>
      <c r="O265" s="80"/>
      <c r="P265" s="75">
        <f t="shared" si="19"/>
        <v>0</v>
      </c>
      <c r="Q265" s="76" t="str">
        <f t="shared" si="17"/>
        <v xml:space="preserve"> </v>
      </c>
      <c r="R265" s="135" t="s">
        <v>66</v>
      </c>
    </row>
    <row r="266" spans="1:18" x14ac:dyDescent="0.25">
      <c r="A266" s="43" t="s">
        <v>98</v>
      </c>
      <c r="B266" s="44">
        <v>260</v>
      </c>
      <c r="C266" s="44">
        <v>21296</v>
      </c>
      <c r="D266" s="44" t="s">
        <v>636</v>
      </c>
      <c r="E266" s="45" t="s">
        <v>637</v>
      </c>
      <c r="F266" s="50" t="s">
        <v>48</v>
      </c>
      <c r="G266" s="79"/>
      <c r="H266" s="80"/>
      <c r="I266" s="80"/>
      <c r="J266" s="80"/>
      <c r="K266" s="75">
        <f t="shared" si="18"/>
        <v>0</v>
      </c>
      <c r="L266" s="76" t="str">
        <f t="shared" si="16"/>
        <v xml:space="preserve"> </v>
      </c>
      <c r="M266" s="79"/>
      <c r="N266" s="80"/>
      <c r="O266" s="80"/>
      <c r="P266" s="75">
        <f t="shared" si="19"/>
        <v>0</v>
      </c>
      <c r="Q266" s="76" t="str">
        <f t="shared" si="17"/>
        <v xml:space="preserve"> </v>
      </c>
      <c r="R266" s="135" t="s">
        <v>66</v>
      </c>
    </row>
    <row r="267" spans="1:18" x14ac:dyDescent="0.25">
      <c r="A267" s="43" t="s">
        <v>98</v>
      </c>
      <c r="B267" s="44">
        <v>261</v>
      </c>
      <c r="C267" s="44">
        <v>21340</v>
      </c>
      <c r="D267" s="44" t="s">
        <v>638</v>
      </c>
      <c r="E267" s="45" t="s">
        <v>639</v>
      </c>
      <c r="F267" s="50" t="s">
        <v>48</v>
      </c>
      <c r="G267" s="79"/>
      <c r="H267" s="80"/>
      <c r="I267" s="80"/>
      <c r="J267" s="80"/>
      <c r="K267" s="75">
        <f t="shared" si="18"/>
        <v>0</v>
      </c>
      <c r="L267" s="76" t="str">
        <f t="shared" si="16"/>
        <v xml:space="preserve"> </v>
      </c>
      <c r="M267" s="79"/>
      <c r="N267" s="80"/>
      <c r="O267" s="80"/>
      <c r="P267" s="75">
        <f t="shared" si="19"/>
        <v>0</v>
      </c>
      <c r="Q267" s="76" t="str">
        <f t="shared" si="17"/>
        <v xml:space="preserve"> </v>
      </c>
      <c r="R267" s="135" t="s">
        <v>66</v>
      </c>
    </row>
    <row r="268" spans="1:18" x14ac:dyDescent="0.25">
      <c r="A268" s="43" t="s">
        <v>98</v>
      </c>
      <c r="B268" s="44">
        <v>262</v>
      </c>
      <c r="C268" s="44">
        <v>21183</v>
      </c>
      <c r="D268" s="44" t="s">
        <v>640</v>
      </c>
      <c r="E268" s="45" t="s">
        <v>641</v>
      </c>
      <c r="F268" s="50" t="s">
        <v>48</v>
      </c>
      <c r="G268" s="79"/>
      <c r="H268" s="80"/>
      <c r="I268" s="80"/>
      <c r="J268" s="80"/>
      <c r="K268" s="75">
        <f t="shared" si="18"/>
        <v>0</v>
      </c>
      <c r="L268" s="76" t="str">
        <f t="shared" si="16"/>
        <v xml:space="preserve"> </v>
      </c>
      <c r="M268" s="79"/>
      <c r="N268" s="80"/>
      <c r="O268" s="80"/>
      <c r="P268" s="75">
        <f t="shared" si="19"/>
        <v>0</v>
      </c>
      <c r="Q268" s="76" t="str">
        <f t="shared" si="17"/>
        <v xml:space="preserve"> </v>
      </c>
      <c r="R268" s="135" t="s">
        <v>66</v>
      </c>
    </row>
    <row r="269" spans="1:18" x14ac:dyDescent="0.25">
      <c r="A269" s="43" t="s">
        <v>98</v>
      </c>
      <c r="B269" s="44">
        <v>263</v>
      </c>
      <c r="C269" s="44">
        <v>21101</v>
      </c>
      <c r="D269" s="44" t="s">
        <v>642</v>
      </c>
      <c r="E269" s="45" t="s">
        <v>643</v>
      </c>
      <c r="F269" s="50" t="s">
        <v>49</v>
      </c>
      <c r="G269" s="79"/>
      <c r="H269" s="80"/>
      <c r="I269" s="80"/>
      <c r="J269" s="80"/>
      <c r="K269" s="75">
        <f t="shared" si="18"/>
        <v>0</v>
      </c>
      <c r="L269" s="76" t="str">
        <f t="shared" si="16"/>
        <v xml:space="preserve"> </v>
      </c>
      <c r="M269" s="79"/>
      <c r="N269" s="80"/>
      <c r="O269" s="80"/>
      <c r="P269" s="75">
        <f t="shared" si="19"/>
        <v>0</v>
      </c>
      <c r="Q269" s="76" t="str">
        <f t="shared" si="17"/>
        <v xml:space="preserve"> </v>
      </c>
      <c r="R269" s="135" t="s">
        <v>66</v>
      </c>
    </row>
    <row r="270" spans="1:18" x14ac:dyDescent="0.25">
      <c r="A270" s="43" t="s">
        <v>98</v>
      </c>
      <c r="B270" s="44">
        <v>264</v>
      </c>
      <c r="C270" s="44">
        <v>21343</v>
      </c>
      <c r="D270" s="44" t="s">
        <v>644</v>
      </c>
      <c r="E270" s="45" t="s">
        <v>645</v>
      </c>
      <c r="F270" s="50" t="s">
        <v>49</v>
      </c>
      <c r="G270" s="79"/>
      <c r="H270" s="80"/>
      <c r="I270" s="80"/>
      <c r="J270" s="80"/>
      <c r="K270" s="75">
        <f t="shared" si="18"/>
        <v>0</v>
      </c>
      <c r="L270" s="76" t="str">
        <f t="shared" si="16"/>
        <v xml:space="preserve"> </v>
      </c>
      <c r="M270" s="79"/>
      <c r="N270" s="80"/>
      <c r="O270" s="80"/>
      <c r="P270" s="75">
        <f t="shared" si="19"/>
        <v>0</v>
      </c>
      <c r="Q270" s="76" t="str">
        <f t="shared" si="17"/>
        <v xml:space="preserve"> </v>
      </c>
      <c r="R270" s="135" t="s">
        <v>66</v>
      </c>
    </row>
    <row r="271" spans="1:18" x14ac:dyDescent="0.25">
      <c r="A271" s="43" t="s">
        <v>98</v>
      </c>
      <c r="B271" s="44">
        <v>265</v>
      </c>
      <c r="C271" s="44">
        <v>21344</v>
      </c>
      <c r="D271" s="44" t="s">
        <v>646</v>
      </c>
      <c r="E271" s="45" t="s">
        <v>647</v>
      </c>
      <c r="F271" s="50" t="s">
        <v>48</v>
      </c>
      <c r="G271" s="79"/>
      <c r="H271" s="80"/>
      <c r="I271" s="80"/>
      <c r="J271" s="80"/>
      <c r="K271" s="75">
        <f t="shared" si="18"/>
        <v>0</v>
      </c>
      <c r="L271" s="76" t="str">
        <f t="shared" si="16"/>
        <v xml:space="preserve"> </v>
      </c>
      <c r="M271" s="79"/>
      <c r="N271" s="80"/>
      <c r="O271" s="80"/>
      <c r="P271" s="75">
        <f t="shared" si="19"/>
        <v>0</v>
      </c>
      <c r="Q271" s="76" t="str">
        <f t="shared" si="17"/>
        <v xml:space="preserve"> </v>
      </c>
      <c r="R271" s="135" t="s">
        <v>66</v>
      </c>
    </row>
    <row r="272" spans="1:18" x14ac:dyDescent="0.25">
      <c r="A272" s="43" t="s">
        <v>98</v>
      </c>
      <c r="B272" s="44">
        <v>266</v>
      </c>
      <c r="C272" s="44">
        <v>21104</v>
      </c>
      <c r="D272" s="44" t="s">
        <v>648</v>
      </c>
      <c r="E272" s="45" t="s">
        <v>649</v>
      </c>
      <c r="F272" s="50" t="s">
        <v>49</v>
      </c>
      <c r="G272" s="79"/>
      <c r="H272" s="80"/>
      <c r="I272" s="80"/>
      <c r="J272" s="80"/>
      <c r="K272" s="75">
        <f t="shared" si="18"/>
        <v>0</v>
      </c>
      <c r="L272" s="76" t="str">
        <f t="shared" si="16"/>
        <v xml:space="preserve"> </v>
      </c>
      <c r="M272" s="79"/>
      <c r="N272" s="80"/>
      <c r="O272" s="80"/>
      <c r="P272" s="75">
        <f t="shared" si="19"/>
        <v>0</v>
      </c>
      <c r="Q272" s="76" t="str">
        <f t="shared" si="17"/>
        <v xml:space="preserve"> </v>
      </c>
      <c r="R272" s="135" t="s">
        <v>66</v>
      </c>
    </row>
    <row r="273" spans="1:18" x14ac:dyDescent="0.25">
      <c r="A273" s="43" t="s">
        <v>98</v>
      </c>
      <c r="B273" s="44">
        <v>267</v>
      </c>
      <c r="C273" s="44">
        <v>21346</v>
      </c>
      <c r="D273" s="44" t="s">
        <v>650</v>
      </c>
      <c r="E273" s="45" t="s">
        <v>651</v>
      </c>
      <c r="F273" s="50" t="s">
        <v>49</v>
      </c>
      <c r="G273" s="79"/>
      <c r="H273" s="80"/>
      <c r="I273" s="80"/>
      <c r="J273" s="80"/>
      <c r="K273" s="75">
        <f t="shared" si="18"/>
        <v>0</v>
      </c>
      <c r="L273" s="76" t="str">
        <f t="shared" si="16"/>
        <v xml:space="preserve"> </v>
      </c>
      <c r="M273" s="79"/>
      <c r="N273" s="80"/>
      <c r="O273" s="80"/>
      <c r="P273" s="75">
        <f t="shared" si="19"/>
        <v>0</v>
      </c>
      <c r="Q273" s="76" t="str">
        <f t="shared" si="17"/>
        <v xml:space="preserve"> </v>
      </c>
      <c r="R273" s="135" t="s">
        <v>66</v>
      </c>
    </row>
    <row r="274" spans="1:18" x14ac:dyDescent="0.25">
      <c r="A274" s="43" t="s">
        <v>98</v>
      </c>
      <c r="B274" s="44">
        <v>268</v>
      </c>
      <c r="C274" s="44">
        <v>21141</v>
      </c>
      <c r="D274" s="44" t="s">
        <v>652</v>
      </c>
      <c r="E274" s="45" t="s">
        <v>653</v>
      </c>
      <c r="F274" s="50" t="s">
        <v>48</v>
      </c>
      <c r="G274" s="79"/>
      <c r="H274" s="80"/>
      <c r="I274" s="80"/>
      <c r="J274" s="80"/>
      <c r="K274" s="75">
        <f t="shared" si="18"/>
        <v>0</v>
      </c>
      <c r="L274" s="76" t="str">
        <f t="shared" si="16"/>
        <v xml:space="preserve"> </v>
      </c>
      <c r="M274" s="79"/>
      <c r="N274" s="80"/>
      <c r="O274" s="80"/>
      <c r="P274" s="75">
        <f t="shared" si="19"/>
        <v>0</v>
      </c>
      <c r="Q274" s="76" t="str">
        <f t="shared" si="17"/>
        <v xml:space="preserve"> </v>
      </c>
      <c r="R274" s="135" t="s">
        <v>66</v>
      </c>
    </row>
    <row r="275" spans="1:18" x14ac:dyDescent="0.25">
      <c r="A275" s="43" t="s">
        <v>98</v>
      </c>
      <c r="B275" s="44">
        <v>269</v>
      </c>
      <c r="C275" s="44">
        <v>21142</v>
      </c>
      <c r="D275" s="44" t="s">
        <v>654</v>
      </c>
      <c r="E275" s="45" t="s">
        <v>655</v>
      </c>
      <c r="F275" s="50" t="s">
        <v>48</v>
      </c>
      <c r="G275" s="79"/>
      <c r="H275" s="80"/>
      <c r="I275" s="80"/>
      <c r="J275" s="80"/>
      <c r="K275" s="75">
        <f t="shared" si="18"/>
        <v>0</v>
      </c>
      <c r="L275" s="76" t="str">
        <f t="shared" si="16"/>
        <v xml:space="preserve"> </v>
      </c>
      <c r="M275" s="79"/>
      <c r="N275" s="80"/>
      <c r="O275" s="80"/>
      <c r="P275" s="75">
        <f t="shared" si="19"/>
        <v>0</v>
      </c>
      <c r="Q275" s="76" t="str">
        <f t="shared" si="17"/>
        <v xml:space="preserve"> </v>
      </c>
      <c r="R275" s="135" t="s">
        <v>66</v>
      </c>
    </row>
    <row r="276" spans="1:18" x14ac:dyDescent="0.25">
      <c r="A276" s="43" t="s">
        <v>98</v>
      </c>
      <c r="B276" s="44">
        <v>270</v>
      </c>
      <c r="C276" s="44">
        <v>21145</v>
      </c>
      <c r="D276" s="44" t="s">
        <v>656</v>
      </c>
      <c r="E276" s="45" t="s">
        <v>657</v>
      </c>
      <c r="F276" s="50" t="s">
        <v>49</v>
      </c>
      <c r="G276" s="79"/>
      <c r="H276" s="80"/>
      <c r="I276" s="80"/>
      <c r="J276" s="80"/>
      <c r="K276" s="75">
        <f t="shared" si="18"/>
        <v>0</v>
      </c>
      <c r="L276" s="76" t="str">
        <f t="shared" si="16"/>
        <v xml:space="preserve"> </v>
      </c>
      <c r="M276" s="79"/>
      <c r="N276" s="80"/>
      <c r="O276" s="80"/>
      <c r="P276" s="75">
        <f t="shared" si="19"/>
        <v>0</v>
      </c>
      <c r="Q276" s="76" t="str">
        <f t="shared" si="17"/>
        <v xml:space="preserve"> </v>
      </c>
      <c r="R276" s="135" t="s">
        <v>66</v>
      </c>
    </row>
    <row r="277" spans="1:18" x14ac:dyDescent="0.25">
      <c r="A277" s="43" t="s">
        <v>98</v>
      </c>
      <c r="B277" s="44">
        <v>271</v>
      </c>
      <c r="C277" s="44">
        <v>21146</v>
      </c>
      <c r="D277" s="44" t="s">
        <v>658</v>
      </c>
      <c r="E277" s="45" t="s">
        <v>659</v>
      </c>
      <c r="F277" s="50" t="s">
        <v>48</v>
      </c>
      <c r="G277" s="79"/>
      <c r="H277" s="80"/>
      <c r="I277" s="80"/>
      <c r="J277" s="80"/>
      <c r="K277" s="75">
        <f t="shared" si="18"/>
        <v>0</v>
      </c>
      <c r="L277" s="76" t="str">
        <f t="shared" si="16"/>
        <v xml:space="preserve"> </v>
      </c>
      <c r="M277" s="79"/>
      <c r="N277" s="80"/>
      <c r="O277" s="80"/>
      <c r="P277" s="75">
        <f t="shared" si="19"/>
        <v>0</v>
      </c>
      <c r="Q277" s="76" t="str">
        <f t="shared" si="17"/>
        <v xml:space="preserve"> </v>
      </c>
      <c r="R277" s="135" t="s">
        <v>66</v>
      </c>
    </row>
    <row r="278" spans="1:18" x14ac:dyDescent="0.25">
      <c r="A278" s="43" t="s">
        <v>98</v>
      </c>
      <c r="B278" s="44">
        <v>272</v>
      </c>
      <c r="C278" s="44">
        <v>21308</v>
      </c>
      <c r="D278" s="44" t="s">
        <v>660</v>
      </c>
      <c r="E278" s="45" t="s">
        <v>661</v>
      </c>
      <c r="F278" s="50" t="s">
        <v>49</v>
      </c>
      <c r="G278" s="79"/>
      <c r="H278" s="80"/>
      <c r="I278" s="80"/>
      <c r="J278" s="80"/>
      <c r="K278" s="75">
        <f t="shared" si="18"/>
        <v>0</v>
      </c>
      <c r="L278" s="76" t="str">
        <f t="shared" si="16"/>
        <v xml:space="preserve"> </v>
      </c>
      <c r="M278" s="79"/>
      <c r="N278" s="80"/>
      <c r="O278" s="80"/>
      <c r="P278" s="75">
        <f t="shared" si="19"/>
        <v>0</v>
      </c>
      <c r="Q278" s="76" t="str">
        <f t="shared" si="17"/>
        <v xml:space="preserve"> </v>
      </c>
      <c r="R278" s="135" t="s">
        <v>66</v>
      </c>
    </row>
    <row r="279" spans="1:18" x14ac:dyDescent="0.25">
      <c r="A279" s="43" t="s">
        <v>98</v>
      </c>
      <c r="B279" s="44">
        <v>273</v>
      </c>
      <c r="C279" s="44">
        <v>21151</v>
      </c>
      <c r="D279" s="44" t="s">
        <v>662</v>
      </c>
      <c r="E279" s="45" t="s">
        <v>663</v>
      </c>
      <c r="F279" s="50" t="s">
        <v>49</v>
      </c>
      <c r="G279" s="79"/>
      <c r="H279" s="80"/>
      <c r="I279" s="80"/>
      <c r="J279" s="80"/>
      <c r="K279" s="75">
        <f t="shared" si="18"/>
        <v>0</v>
      </c>
      <c r="L279" s="76" t="str">
        <f t="shared" si="16"/>
        <v xml:space="preserve"> </v>
      </c>
      <c r="M279" s="79"/>
      <c r="N279" s="80"/>
      <c r="O279" s="80"/>
      <c r="P279" s="75">
        <f t="shared" si="19"/>
        <v>0</v>
      </c>
      <c r="Q279" s="76" t="str">
        <f t="shared" si="17"/>
        <v xml:space="preserve"> </v>
      </c>
      <c r="R279" s="135" t="s">
        <v>66</v>
      </c>
    </row>
    <row r="280" spans="1:18" x14ac:dyDescent="0.25">
      <c r="A280" s="43" t="s">
        <v>98</v>
      </c>
      <c r="B280" s="44">
        <v>274</v>
      </c>
      <c r="C280" s="44">
        <v>21311</v>
      </c>
      <c r="D280" s="44" t="s">
        <v>664</v>
      </c>
      <c r="E280" s="45" t="s">
        <v>665</v>
      </c>
      <c r="F280" s="50" t="s">
        <v>49</v>
      </c>
      <c r="G280" s="79"/>
      <c r="H280" s="80"/>
      <c r="I280" s="80"/>
      <c r="J280" s="80"/>
      <c r="K280" s="75">
        <f t="shared" si="18"/>
        <v>0</v>
      </c>
      <c r="L280" s="76" t="str">
        <f t="shared" si="16"/>
        <v xml:space="preserve"> </v>
      </c>
      <c r="M280" s="79"/>
      <c r="N280" s="80"/>
      <c r="O280" s="80"/>
      <c r="P280" s="75">
        <f t="shared" si="19"/>
        <v>0</v>
      </c>
      <c r="Q280" s="76" t="str">
        <f t="shared" si="17"/>
        <v xml:space="preserve"> </v>
      </c>
      <c r="R280" s="135" t="s">
        <v>66</v>
      </c>
    </row>
    <row r="281" spans="1:18" x14ac:dyDescent="0.25">
      <c r="A281" s="43" t="s">
        <v>98</v>
      </c>
      <c r="B281" s="44">
        <v>275</v>
      </c>
      <c r="C281" s="44">
        <v>21230</v>
      </c>
      <c r="D281" s="44" t="s">
        <v>666</v>
      </c>
      <c r="E281" s="45" t="s">
        <v>667</v>
      </c>
      <c r="F281" s="50" t="s">
        <v>49</v>
      </c>
      <c r="G281" s="79"/>
      <c r="H281" s="80"/>
      <c r="I281" s="80"/>
      <c r="J281" s="80"/>
      <c r="K281" s="75">
        <f t="shared" si="18"/>
        <v>0</v>
      </c>
      <c r="L281" s="76" t="str">
        <f t="shared" si="16"/>
        <v xml:space="preserve"> </v>
      </c>
      <c r="M281" s="79"/>
      <c r="N281" s="80"/>
      <c r="O281" s="80"/>
      <c r="P281" s="75">
        <f t="shared" si="19"/>
        <v>0</v>
      </c>
      <c r="Q281" s="76" t="str">
        <f t="shared" si="17"/>
        <v xml:space="preserve"> </v>
      </c>
      <c r="R281" s="135" t="s">
        <v>66</v>
      </c>
    </row>
    <row r="282" spans="1:18" x14ac:dyDescent="0.25">
      <c r="A282" s="43" t="s">
        <v>98</v>
      </c>
      <c r="B282" s="44">
        <v>276</v>
      </c>
      <c r="C282" s="44">
        <v>21231</v>
      </c>
      <c r="D282" s="44" t="s">
        <v>668</v>
      </c>
      <c r="E282" s="45" t="s">
        <v>669</v>
      </c>
      <c r="F282" s="50" t="s">
        <v>48</v>
      </c>
      <c r="G282" s="79"/>
      <c r="H282" s="80"/>
      <c r="I282" s="80"/>
      <c r="J282" s="80"/>
      <c r="K282" s="75">
        <f t="shared" si="18"/>
        <v>0</v>
      </c>
      <c r="L282" s="76" t="str">
        <f t="shared" si="16"/>
        <v xml:space="preserve"> </v>
      </c>
      <c r="M282" s="79"/>
      <c r="N282" s="80"/>
      <c r="O282" s="80"/>
      <c r="P282" s="75">
        <f t="shared" si="19"/>
        <v>0</v>
      </c>
      <c r="Q282" s="76" t="str">
        <f t="shared" si="17"/>
        <v xml:space="preserve"> </v>
      </c>
      <c r="R282" s="135" t="s">
        <v>66</v>
      </c>
    </row>
    <row r="283" spans="1:18" x14ac:dyDescent="0.25">
      <c r="A283" s="43" t="s">
        <v>98</v>
      </c>
      <c r="B283" s="44">
        <v>277</v>
      </c>
      <c r="C283" s="44">
        <v>21313</v>
      </c>
      <c r="D283" s="44" t="s">
        <v>670</v>
      </c>
      <c r="E283" s="45" t="s">
        <v>671</v>
      </c>
      <c r="F283" s="50" t="s">
        <v>48</v>
      </c>
      <c r="G283" s="79"/>
      <c r="H283" s="80"/>
      <c r="I283" s="80"/>
      <c r="J283" s="80"/>
      <c r="K283" s="75">
        <f t="shared" si="18"/>
        <v>0</v>
      </c>
      <c r="L283" s="76" t="str">
        <f t="shared" si="16"/>
        <v xml:space="preserve"> </v>
      </c>
      <c r="M283" s="79"/>
      <c r="N283" s="80"/>
      <c r="O283" s="80"/>
      <c r="P283" s="75">
        <f t="shared" si="19"/>
        <v>0</v>
      </c>
      <c r="Q283" s="76" t="str">
        <f t="shared" si="17"/>
        <v xml:space="preserve"> </v>
      </c>
      <c r="R283" s="135" t="s">
        <v>66</v>
      </c>
    </row>
    <row r="284" spans="1:18" x14ac:dyDescent="0.25">
      <c r="A284" s="43" t="s">
        <v>98</v>
      </c>
      <c r="B284" s="44">
        <v>278</v>
      </c>
      <c r="C284" s="44">
        <v>21395</v>
      </c>
      <c r="D284" s="44" t="s">
        <v>672</v>
      </c>
      <c r="E284" s="45" t="s">
        <v>673</v>
      </c>
      <c r="F284" s="50" t="s">
        <v>48</v>
      </c>
      <c r="G284" s="79"/>
      <c r="H284" s="80"/>
      <c r="I284" s="80"/>
      <c r="J284" s="80"/>
      <c r="K284" s="75">
        <f t="shared" si="18"/>
        <v>0</v>
      </c>
      <c r="L284" s="76" t="str">
        <f t="shared" si="16"/>
        <v xml:space="preserve"> </v>
      </c>
      <c r="M284" s="79"/>
      <c r="N284" s="80"/>
      <c r="O284" s="80"/>
      <c r="P284" s="75">
        <f t="shared" si="19"/>
        <v>0</v>
      </c>
      <c r="Q284" s="76" t="str">
        <f t="shared" si="17"/>
        <v xml:space="preserve"> </v>
      </c>
      <c r="R284" s="135" t="s">
        <v>66</v>
      </c>
    </row>
    <row r="285" spans="1:18" x14ac:dyDescent="0.25">
      <c r="A285" s="43" t="s">
        <v>98</v>
      </c>
      <c r="B285" s="44">
        <v>279</v>
      </c>
      <c r="C285" s="44">
        <v>21355</v>
      </c>
      <c r="D285" s="44" t="s">
        <v>674</v>
      </c>
      <c r="E285" s="45" t="s">
        <v>675</v>
      </c>
      <c r="F285" s="50" t="s">
        <v>49</v>
      </c>
      <c r="G285" s="79"/>
      <c r="H285" s="80"/>
      <c r="I285" s="80"/>
      <c r="J285" s="80"/>
      <c r="K285" s="75">
        <f t="shared" si="18"/>
        <v>0</v>
      </c>
      <c r="L285" s="76" t="str">
        <f t="shared" si="16"/>
        <v xml:space="preserve"> </v>
      </c>
      <c r="M285" s="79"/>
      <c r="N285" s="80"/>
      <c r="O285" s="80"/>
      <c r="P285" s="75">
        <f t="shared" si="19"/>
        <v>0</v>
      </c>
      <c r="Q285" s="76" t="str">
        <f t="shared" si="17"/>
        <v xml:space="preserve"> </v>
      </c>
      <c r="R285" s="135" t="s">
        <v>66</v>
      </c>
    </row>
    <row r="286" spans="1:18" x14ac:dyDescent="0.25">
      <c r="A286" s="43" t="s">
        <v>98</v>
      </c>
      <c r="B286" s="44">
        <v>280</v>
      </c>
      <c r="C286" s="44"/>
      <c r="D286" s="44"/>
      <c r="E286" s="45"/>
      <c r="F286" s="50"/>
      <c r="G286" s="79"/>
      <c r="H286" s="80"/>
      <c r="I286" s="80"/>
      <c r="J286" s="80"/>
      <c r="K286" s="75">
        <f t="shared" si="18"/>
        <v>0</v>
      </c>
      <c r="L286" s="76" t="str">
        <f t="shared" si="16"/>
        <v xml:space="preserve"> </v>
      </c>
      <c r="M286" s="79"/>
      <c r="N286" s="80"/>
      <c r="O286" s="80"/>
      <c r="P286" s="75">
        <f t="shared" si="19"/>
        <v>0</v>
      </c>
      <c r="Q286" s="76" t="str">
        <f t="shared" si="17"/>
        <v xml:space="preserve"> </v>
      </c>
      <c r="R286" s="135"/>
    </row>
    <row r="287" spans="1:18" x14ac:dyDescent="0.25">
      <c r="A287" s="43" t="s">
        <v>99</v>
      </c>
      <c r="B287" s="44">
        <v>281</v>
      </c>
      <c r="C287" s="44">
        <v>21356</v>
      </c>
      <c r="D287" s="44" t="s">
        <v>676</v>
      </c>
      <c r="E287" s="45" t="s">
        <v>677</v>
      </c>
      <c r="F287" s="50" t="s">
        <v>48</v>
      </c>
      <c r="G287" s="79"/>
      <c r="H287" s="80"/>
      <c r="I287" s="80"/>
      <c r="J287" s="80"/>
      <c r="K287" s="75">
        <f t="shared" si="18"/>
        <v>0</v>
      </c>
      <c r="L287" s="76" t="str">
        <f t="shared" si="16"/>
        <v xml:space="preserve"> </v>
      </c>
      <c r="M287" s="79"/>
      <c r="N287" s="80"/>
      <c r="O287" s="80"/>
      <c r="P287" s="75">
        <f t="shared" si="19"/>
        <v>0</v>
      </c>
      <c r="Q287" s="76" t="str">
        <f t="shared" si="17"/>
        <v xml:space="preserve"> </v>
      </c>
      <c r="R287" s="135" t="s">
        <v>66</v>
      </c>
    </row>
    <row r="288" spans="1:18" x14ac:dyDescent="0.25">
      <c r="A288" s="43" t="s">
        <v>99</v>
      </c>
      <c r="B288" s="44">
        <v>282</v>
      </c>
      <c r="C288" s="44">
        <v>21357</v>
      </c>
      <c r="D288" s="44" t="s">
        <v>678</v>
      </c>
      <c r="E288" s="45" t="s">
        <v>679</v>
      </c>
      <c r="F288" s="50" t="s">
        <v>49</v>
      </c>
      <c r="G288" s="79"/>
      <c r="H288" s="80"/>
      <c r="I288" s="80"/>
      <c r="J288" s="80"/>
      <c r="K288" s="75">
        <f t="shared" si="18"/>
        <v>0</v>
      </c>
      <c r="L288" s="76" t="str">
        <f t="shared" si="16"/>
        <v xml:space="preserve"> </v>
      </c>
      <c r="M288" s="79"/>
      <c r="N288" s="80"/>
      <c r="O288" s="80"/>
      <c r="P288" s="75">
        <f t="shared" si="19"/>
        <v>0</v>
      </c>
      <c r="Q288" s="76" t="str">
        <f t="shared" si="17"/>
        <v xml:space="preserve"> </v>
      </c>
      <c r="R288" s="135" t="s">
        <v>66</v>
      </c>
    </row>
    <row r="289" spans="1:18" x14ac:dyDescent="0.25">
      <c r="A289" s="43" t="s">
        <v>99</v>
      </c>
      <c r="B289" s="44">
        <v>283</v>
      </c>
      <c r="C289" s="44">
        <v>21157</v>
      </c>
      <c r="D289" s="44" t="s">
        <v>680</v>
      </c>
      <c r="E289" s="45" t="s">
        <v>681</v>
      </c>
      <c r="F289" s="50" t="s">
        <v>48</v>
      </c>
      <c r="G289" s="79"/>
      <c r="H289" s="80"/>
      <c r="I289" s="80"/>
      <c r="J289" s="80"/>
      <c r="K289" s="75">
        <f t="shared" si="18"/>
        <v>0</v>
      </c>
      <c r="L289" s="76" t="str">
        <f t="shared" si="16"/>
        <v xml:space="preserve"> </v>
      </c>
      <c r="M289" s="79"/>
      <c r="N289" s="80"/>
      <c r="O289" s="80"/>
      <c r="P289" s="75">
        <f t="shared" si="19"/>
        <v>0</v>
      </c>
      <c r="Q289" s="76" t="str">
        <f t="shared" si="17"/>
        <v xml:space="preserve"> </v>
      </c>
      <c r="R289" s="135" t="s">
        <v>66</v>
      </c>
    </row>
    <row r="290" spans="1:18" x14ac:dyDescent="0.25">
      <c r="A290" s="43" t="s">
        <v>99</v>
      </c>
      <c r="B290" s="44">
        <v>284</v>
      </c>
      <c r="C290" s="44">
        <v>21277</v>
      </c>
      <c r="D290" s="44" t="s">
        <v>682</v>
      </c>
      <c r="E290" s="45" t="s">
        <v>683</v>
      </c>
      <c r="F290" s="50" t="s">
        <v>49</v>
      </c>
      <c r="G290" s="79"/>
      <c r="H290" s="80"/>
      <c r="I290" s="80"/>
      <c r="J290" s="80"/>
      <c r="K290" s="75">
        <f t="shared" si="18"/>
        <v>0</v>
      </c>
      <c r="L290" s="76" t="str">
        <f t="shared" si="16"/>
        <v xml:space="preserve"> </v>
      </c>
      <c r="M290" s="79"/>
      <c r="N290" s="80"/>
      <c r="O290" s="80"/>
      <c r="P290" s="75">
        <f t="shared" si="19"/>
        <v>0</v>
      </c>
      <c r="Q290" s="76" t="str">
        <f t="shared" si="17"/>
        <v xml:space="preserve"> </v>
      </c>
      <c r="R290" s="135" t="s">
        <v>66</v>
      </c>
    </row>
    <row r="291" spans="1:18" x14ac:dyDescent="0.25">
      <c r="A291" s="43" t="s">
        <v>99</v>
      </c>
      <c r="B291" s="44">
        <v>285</v>
      </c>
      <c r="C291" s="44">
        <v>21237</v>
      </c>
      <c r="D291" s="44" t="s">
        <v>684</v>
      </c>
      <c r="E291" s="45" t="s">
        <v>685</v>
      </c>
      <c r="F291" s="50" t="s">
        <v>48</v>
      </c>
      <c r="G291" s="79"/>
      <c r="H291" s="80"/>
      <c r="I291" s="80"/>
      <c r="J291" s="80"/>
      <c r="K291" s="75">
        <f t="shared" si="18"/>
        <v>0</v>
      </c>
      <c r="L291" s="76" t="str">
        <f t="shared" si="16"/>
        <v xml:space="preserve"> </v>
      </c>
      <c r="M291" s="79"/>
      <c r="N291" s="80"/>
      <c r="O291" s="80"/>
      <c r="P291" s="75">
        <f t="shared" si="19"/>
        <v>0</v>
      </c>
      <c r="Q291" s="76" t="str">
        <f t="shared" si="17"/>
        <v xml:space="preserve"> </v>
      </c>
      <c r="R291" s="135" t="s">
        <v>66</v>
      </c>
    </row>
    <row r="292" spans="1:18" x14ac:dyDescent="0.25">
      <c r="A292" s="43" t="s">
        <v>99</v>
      </c>
      <c r="B292" s="44">
        <v>286</v>
      </c>
      <c r="C292" s="44">
        <v>21158</v>
      </c>
      <c r="D292" s="44" t="s">
        <v>686</v>
      </c>
      <c r="E292" s="45" t="s">
        <v>687</v>
      </c>
      <c r="F292" s="50" t="s">
        <v>49</v>
      </c>
      <c r="G292" s="79"/>
      <c r="H292" s="80"/>
      <c r="I292" s="80"/>
      <c r="J292" s="80"/>
      <c r="K292" s="75">
        <f t="shared" si="18"/>
        <v>0</v>
      </c>
      <c r="L292" s="76" t="str">
        <f t="shared" si="16"/>
        <v xml:space="preserve"> </v>
      </c>
      <c r="M292" s="79"/>
      <c r="N292" s="80"/>
      <c r="O292" s="80"/>
      <c r="P292" s="75">
        <f t="shared" si="19"/>
        <v>0</v>
      </c>
      <c r="Q292" s="76" t="str">
        <f t="shared" si="17"/>
        <v xml:space="preserve"> </v>
      </c>
      <c r="R292" s="135" t="s">
        <v>66</v>
      </c>
    </row>
    <row r="293" spans="1:18" x14ac:dyDescent="0.25">
      <c r="A293" s="43" t="s">
        <v>99</v>
      </c>
      <c r="B293" s="44">
        <v>287</v>
      </c>
      <c r="C293" s="44">
        <v>21197</v>
      </c>
      <c r="D293" s="44" t="s">
        <v>688</v>
      </c>
      <c r="E293" s="45" t="s">
        <v>689</v>
      </c>
      <c r="F293" s="50" t="s">
        <v>49</v>
      </c>
      <c r="G293" s="79"/>
      <c r="H293" s="80"/>
      <c r="I293" s="80"/>
      <c r="J293" s="80"/>
      <c r="K293" s="75">
        <f t="shared" si="18"/>
        <v>0</v>
      </c>
      <c r="L293" s="76" t="str">
        <f t="shared" si="16"/>
        <v xml:space="preserve"> </v>
      </c>
      <c r="M293" s="79"/>
      <c r="N293" s="80"/>
      <c r="O293" s="80"/>
      <c r="P293" s="75">
        <f t="shared" si="19"/>
        <v>0</v>
      </c>
      <c r="Q293" s="76" t="str">
        <f t="shared" si="17"/>
        <v xml:space="preserve"> </v>
      </c>
      <c r="R293" s="135" t="s">
        <v>66</v>
      </c>
    </row>
    <row r="294" spans="1:18" x14ac:dyDescent="0.25">
      <c r="A294" s="43" t="s">
        <v>99</v>
      </c>
      <c r="B294" s="44">
        <v>288</v>
      </c>
      <c r="C294" s="44">
        <v>21079</v>
      </c>
      <c r="D294" s="44" t="s">
        <v>690</v>
      </c>
      <c r="E294" s="45" t="s">
        <v>691</v>
      </c>
      <c r="F294" s="50" t="s">
        <v>49</v>
      </c>
      <c r="G294" s="79"/>
      <c r="H294" s="80"/>
      <c r="I294" s="80"/>
      <c r="J294" s="80"/>
      <c r="K294" s="75">
        <f t="shared" si="18"/>
        <v>0</v>
      </c>
      <c r="L294" s="76" t="str">
        <f t="shared" si="16"/>
        <v xml:space="preserve"> </v>
      </c>
      <c r="M294" s="79"/>
      <c r="N294" s="80"/>
      <c r="O294" s="80"/>
      <c r="P294" s="75">
        <f t="shared" si="19"/>
        <v>0</v>
      </c>
      <c r="Q294" s="76" t="str">
        <f t="shared" si="17"/>
        <v xml:space="preserve"> </v>
      </c>
      <c r="R294" s="135" t="s">
        <v>66</v>
      </c>
    </row>
    <row r="295" spans="1:18" x14ac:dyDescent="0.25">
      <c r="A295" s="43" t="s">
        <v>99</v>
      </c>
      <c r="B295" s="44">
        <v>289</v>
      </c>
      <c r="C295" s="44">
        <v>21160</v>
      </c>
      <c r="D295" s="44" t="s">
        <v>692</v>
      </c>
      <c r="E295" s="45" t="s">
        <v>693</v>
      </c>
      <c r="F295" s="50" t="s">
        <v>48</v>
      </c>
      <c r="G295" s="79"/>
      <c r="H295" s="80"/>
      <c r="I295" s="80"/>
      <c r="J295" s="80"/>
      <c r="K295" s="75">
        <f t="shared" si="18"/>
        <v>0</v>
      </c>
      <c r="L295" s="76" t="str">
        <f t="shared" si="16"/>
        <v xml:space="preserve"> </v>
      </c>
      <c r="M295" s="79"/>
      <c r="N295" s="80"/>
      <c r="O295" s="80"/>
      <c r="P295" s="75">
        <f t="shared" si="19"/>
        <v>0</v>
      </c>
      <c r="Q295" s="76" t="str">
        <f t="shared" si="17"/>
        <v xml:space="preserve"> </v>
      </c>
      <c r="R295" s="135" t="s">
        <v>66</v>
      </c>
    </row>
    <row r="296" spans="1:18" x14ac:dyDescent="0.25">
      <c r="A296" s="43" t="s">
        <v>99</v>
      </c>
      <c r="B296" s="44">
        <v>290</v>
      </c>
      <c r="C296" s="44">
        <v>21081</v>
      </c>
      <c r="D296" s="44" t="s">
        <v>694</v>
      </c>
      <c r="E296" s="45" t="s">
        <v>695</v>
      </c>
      <c r="F296" s="50" t="s">
        <v>48</v>
      </c>
      <c r="G296" s="79"/>
      <c r="H296" s="80"/>
      <c r="I296" s="80"/>
      <c r="J296" s="80"/>
      <c r="K296" s="75">
        <f t="shared" si="18"/>
        <v>0</v>
      </c>
      <c r="L296" s="76" t="str">
        <f t="shared" si="16"/>
        <v xml:space="preserve"> </v>
      </c>
      <c r="M296" s="79"/>
      <c r="N296" s="80"/>
      <c r="O296" s="80"/>
      <c r="P296" s="75">
        <f t="shared" si="19"/>
        <v>0</v>
      </c>
      <c r="Q296" s="76" t="str">
        <f t="shared" si="17"/>
        <v xml:space="preserve"> </v>
      </c>
      <c r="R296" s="135" t="s">
        <v>66</v>
      </c>
    </row>
    <row r="297" spans="1:18" x14ac:dyDescent="0.25">
      <c r="A297" s="43" t="s">
        <v>99</v>
      </c>
      <c r="B297" s="44">
        <v>291</v>
      </c>
      <c r="C297" s="44">
        <v>21082</v>
      </c>
      <c r="D297" s="44" t="s">
        <v>696</v>
      </c>
      <c r="E297" s="45" t="s">
        <v>697</v>
      </c>
      <c r="F297" s="50" t="s">
        <v>49</v>
      </c>
      <c r="G297" s="79"/>
      <c r="H297" s="80"/>
      <c r="I297" s="80"/>
      <c r="J297" s="80"/>
      <c r="K297" s="75">
        <f t="shared" si="18"/>
        <v>0</v>
      </c>
      <c r="L297" s="76" t="str">
        <f t="shared" si="16"/>
        <v xml:space="preserve"> </v>
      </c>
      <c r="M297" s="79"/>
      <c r="N297" s="80"/>
      <c r="O297" s="80"/>
      <c r="P297" s="75">
        <f t="shared" si="19"/>
        <v>0</v>
      </c>
      <c r="Q297" s="76" t="str">
        <f t="shared" si="17"/>
        <v xml:space="preserve"> </v>
      </c>
      <c r="R297" s="135" t="s">
        <v>66</v>
      </c>
    </row>
    <row r="298" spans="1:18" x14ac:dyDescent="0.25">
      <c r="A298" s="43" t="s">
        <v>99</v>
      </c>
      <c r="B298" s="44">
        <v>292</v>
      </c>
      <c r="C298" s="44">
        <v>21122</v>
      </c>
      <c r="D298" s="44" t="s">
        <v>698</v>
      </c>
      <c r="E298" s="45" t="s">
        <v>699</v>
      </c>
      <c r="F298" s="50" t="s">
        <v>49</v>
      </c>
      <c r="G298" s="79"/>
      <c r="H298" s="80"/>
      <c r="I298" s="80"/>
      <c r="J298" s="80"/>
      <c r="K298" s="75">
        <f t="shared" si="18"/>
        <v>0</v>
      </c>
      <c r="L298" s="76" t="str">
        <f t="shared" si="16"/>
        <v xml:space="preserve"> </v>
      </c>
      <c r="M298" s="79"/>
      <c r="N298" s="80"/>
      <c r="O298" s="80"/>
      <c r="P298" s="75">
        <f t="shared" si="19"/>
        <v>0</v>
      </c>
      <c r="Q298" s="76" t="str">
        <f t="shared" si="17"/>
        <v xml:space="preserve"> </v>
      </c>
      <c r="R298" s="135" t="s">
        <v>66</v>
      </c>
    </row>
    <row r="299" spans="1:18" x14ac:dyDescent="0.25">
      <c r="A299" s="43" t="s">
        <v>99</v>
      </c>
      <c r="B299" s="44">
        <v>293</v>
      </c>
      <c r="C299" s="44">
        <v>21405</v>
      </c>
      <c r="D299" s="44" t="s">
        <v>700</v>
      </c>
      <c r="E299" s="45" t="s">
        <v>701</v>
      </c>
      <c r="F299" s="50" t="s">
        <v>49</v>
      </c>
      <c r="G299" s="79"/>
      <c r="H299" s="80"/>
      <c r="I299" s="80"/>
      <c r="J299" s="80"/>
      <c r="K299" s="75">
        <f t="shared" si="18"/>
        <v>0</v>
      </c>
      <c r="L299" s="76" t="str">
        <f t="shared" si="16"/>
        <v xml:space="preserve"> </v>
      </c>
      <c r="M299" s="79"/>
      <c r="N299" s="80"/>
      <c r="O299" s="80"/>
      <c r="P299" s="75">
        <f t="shared" si="19"/>
        <v>0</v>
      </c>
      <c r="Q299" s="76" t="str">
        <f t="shared" si="17"/>
        <v xml:space="preserve"> </v>
      </c>
      <c r="R299" s="135" t="s">
        <v>66</v>
      </c>
    </row>
    <row r="300" spans="1:18" x14ac:dyDescent="0.25">
      <c r="A300" s="43" t="s">
        <v>99</v>
      </c>
      <c r="B300" s="44">
        <v>294</v>
      </c>
      <c r="C300" s="44">
        <v>21166</v>
      </c>
      <c r="D300" s="44" t="s">
        <v>702</v>
      </c>
      <c r="E300" s="45" t="s">
        <v>703</v>
      </c>
      <c r="F300" s="50" t="s">
        <v>48</v>
      </c>
      <c r="G300" s="79"/>
      <c r="H300" s="80"/>
      <c r="I300" s="80"/>
      <c r="J300" s="80"/>
      <c r="K300" s="75">
        <f t="shared" si="18"/>
        <v>0</v>
      </c>
      <c r="L300" s="76" t="str">
        <f t="shared" si="16"/>
        <v xml:space="preserve"> </v>
      </c>
      <c r="M300" s="79"/>
      <c r="N300" s="80"/>
      <c r="O300" s="80"/>
      <c r="P300" s="75">
        <f t="shared" si="19"/>
        <v>0</v>
      </c>
      <c r="Q300" s="76" t="str">
        <f t="shared" si="17"/>
        <v xml:space="preserve"> </v>
      </c>
      <c r="R300" s="135" t="s">
        <v>66</v>
      </c>
    </row>
    <row r="301" spans="1:18" x14ac:dyDescent="0.25">
      <c r="A301" s="43" t="s">
        <v>99</v>
      </c>
      <c r="B301" s="44">
        <v>295</v>
      </c>
      <c r="C301" s="44">
        <v>21125</v>
      </c>
      <c r="D301" s="44" t="s">
        <v>704</v>
      </c>
      <c r="E301" s="45" t="s">
        <v>705</v>
      </c>
      <c r="F301" s="50" t="s">
        <v>48</v>
      </c>
      <c r="G301" s="79"/>
      <c r="H301" s="80"/>
      <c r="I301" s="80"/>
      <c r="J301" s="80"/>
      <c r="K301" s="75">
        <f t="shared" si="18"/>
        <v>0</v>
      </c>
      <c r="L301" s="76" t="str">
        <f t="shared" si="16"/>
        <v xml:space="preserve"> </v>
      </c>
      <c r="M301" s="79"/>
      <c r="N301" s="80"/>
      <c r="O301" s="80"/>
      <c r="P301" s="75">
        <f t="shared" si="19"/>
        <v>0</v>
      </c>
      <c r="Q301" s="76" t="str">
        <f t="shared" si="17"/>
        <v xml:space="preserve"> </v>
      </c>
      <c r="R301" s="135" t="s">
        <v>66</v>
      </c>
    </row>
    <row r="302" spans="1:18" x14ac:dyDescent="0.25">
      <c r="A302" s="43" t="s">
        <v>99</v>
      </c>
      <c r="B302" s="44">
        <v>296</v>
      </c>
      <c r="C302" s="44">
        <v>21285</v>
      </c>
      <c r="D302" s="44" t="s">
        <v>706</v>
      </c>
      <c r="E302" s="45" t="s">
        <v>707</v>
      </c>
      <c r="F302" s="50" t="s">
        <v>48</v>
      </c>
      <c r="G302" s="79"/>
      <c r="H302" s="80"/>
      <c r="I302" s="80"/>
      <c r="J302" s="80"/>
      <c r="K302" s="75">
        <f t="shared" si="18"/>
        <v>0</v>
      </c>
      <c r="L302" s="76" t="str">
        <f t="shared" si="16"/>
        <v xml:space="preserve"> </v>
      </c>
      <c r="M302" s="79"/>
      <c r="N302" s="80"/>
      <c r="O302" s="80"/>
      <c r="P302" s="75">
        <f t="shared" si="19"/>
        <v>0</v>
      </c>
      <c r="Q302" s="76" t="str">
        <f t="shared" si="17"/>
        <v xml:space="preserve"> </v>
      </c>
      <c r="R302" s="135" t="s">
        <v>66</v>
      </c>
    </row>
    <row r="303" spans="1:18" x14ac:dyDescent="0.25">
      <c r="A303" s="43" t="s">
        <v>99</v>
      </c>
      <c r="B303" s="44">
        <v>297</v>
      </c>
      <c r="C303" s="44">
        <v>21250</v>
      </c>
      <c r="D303" s="44" t="s">
        <v>708</v>
      </c>
      <c r="E303" s="45" t="s">
        <v>709</v>
      </c>
      <c r="F303" s="50" t="s">
        <v>49</v>
      </c>
      <c r="G303" s="79"/>
      <c r="H303" s="80"/>
      <c r="I303" s="80"/>
      <c r="J303" s="80"/>
      <c r="K303" s="75">
        <f t="shared" si="18"/>
        <v>0</v>
      </c>
      <c r="L303" s="76" t="str">
        <f t="shared" si="16"/>
        <v xml:space="preserve"> </v>
      </c>
      <c r="M303" s="79"/>
      <c r="N303" s="80"/>
      <c r="O303" s="80"/>
      <c r="P303" s="75">
        <f t="shared" si="19"/>
        <v>0</v>
      </c>
      <c r="Q303" s="76" t="str">
        <f t="shared" si="17"/>
        <v xml:space="preserve"> </v>
      </c>
      <c r="R303" s="135" t="s">
        <v>66</v>
      </c>
    </row>
    <row r="304" spans="1:18" x14ac:dyDescent="0.25">
      <c r="A304" s="43" t="s">
        <v>99</v>
      </c>
      <c r="B304" s="44">
        <v>298</v>
      </c>
      <c r="C304" s="44">
        <v>21089</v>
      </c>
      <c r="D304" s="44" t="s">
        <v>710</v>
      </c>
      <c r="E304" s="45" t="s">
        <v>711</v>
      </c>
      <c r="F304" s="50" t="s">
        <v>49</v>
      </c>
      <c r="G304" s="79"/>
      <c r="H304" s="80"/>
      <c r="I304" s="80"/>
      <c r="J304" s="80"/>
      <c r="K304" s="75">
        <f t="shared" si="18"/>
        <v>0</v>
      </c>
      <c r="L304" s="76" t="str">
        <f t="shared" si="16"/>
        <v xml:space="preserve"> </v>
      </c>
      <c r="M304" s="79"/>
      <c r="N304" s="80"/>
      <c r="O304" s="80"/>
      <c r="P304" s="75">
        <f t="shared" si="19"/>
        <v>0</v>
      </c>
      <c r="Q304" s="76" t="str">
        <f t="shared" si="17"/>
        <v xml:space="preserve"> </v>
      </c>
      <c r="R304" s="135" t="s">
        <v>66</v>
      </c>
    </row>
    <row r="305" spans="1:18" x14ac:dyDescent="0.25">
      <c r="A305" s="43" t="s">
        <v>99</v>
      </c>
      <c r="B305" s="44">
        <v>299</v>
      </c>
      <c r="C305" s="44">
        <v>21174</v>
      </c>
      <c r="D305" s="44" t="s">
        <v>712</v>
      </c>
      <c r="E305" s="45" t="s">
        <v>713</v>
      </c>
      <c r="F305" s="50" t="s">
        <v>49</v>
      </c>
      <c r="G305" s="79"/>
      <c r="H305" s="80"/>
      <c r="I305" s="80"/>
      <c r="J305" s="80"/>
      <c r="K305" s="75">
        <f t="shared" si="18"/>
        <v>0</v>
      </c>
      <c r="L305" s="76" t="str">
        <f t="shared" si="16"/>
        <v xml:space="preserve"> </v>
      </c>
      <c r="M305" s="79"/>
      <c r="N305" s="80"/>
      <c r="O305" s="80"/>
      <c r="P305" s="75">
        <f t="shared" si="19"/>
        <v>0</v>
      </c>
      <c r="Q305" s="76" t="str">
        <f t="shared" si="17"/>
        <v xml:space="preserve"> </v>
      </c>
      <c r="R305" s="135" t="s">
        <v>66</v>
      </c>
    </row>
    <row r="306" spans="1:18" x14ac:dyDescent="0.25">
      <c r="A306" s="43" t="s">
        <v>99</v>
      </c>
      <c r="B306" s="44">
        <v>300</v>
      </c>
      <c r="C306" s="44">
        <v>21333</v>
      </c>
      <c r="D306" s="44" t="s">
        <v>714</v>
      </c>
      <c r="E306" s="45" t="s">
        <v>715</v>
      </c>
      <c r="F306" s="50" t="s">
        <v>49</v>
      </c>
      <c r="G306" s="79"/>
      <c r="H306" s="80"/>
      <c r="I306" s="80"/>
      <c r="J306" s="80"/>
      <c r="K306" s="75">
        <f t="shared" si="18"/>
        <v>0</v>
      </c>
      <c r="L306" s="76" t="str">
        <f t="shared" si="16"/>
        <v xml:space="preserve"> </v>
      </c>
      <c r="M306" s="79"/>
      <c r="N306" s="80"/>
      <c r="O306" s="80"/>
      <c r="P306" s="75">
        <f t="shared" si="19"/>
        <v>0</v>
      </c>
      <c r="Q306" s="76" t="str">
        <f t="shared" si="17"/>
        <v xml:space="preserve"> </v>
      </c>
      <c r="R306" s="135" t="s">
        <v>66</v>
      </c>
    </row>
    <row r="307" spans="1:18" x14ac:dyDescent="0.25">
      <c r="A307" s="43" t="s">
        <v>99</v>
      </c>
      <c r="B307" s="44">
        <v>301</v>
      </c>
      <c r="C307" s="44">
        <v>21175</v>
      </c>
      <c r="D307" s="44" t="s">
        <v>716</v>
      </c>
      <c r="E307" s="45" t="s">
        <v>717</v>
      </c>
      <c r="F307" s="50" t="s">
        <v>49</v>
      </c>
      <c r="G307" s="79"/>
      <c r="H307" s="80"/>
      <c r="I307" s="80"/>
      <c r="J307" s="80"/>
      <c r="K307" s="75">
        <f t="shared" si="18"/>
        <v>0</v>
      </c>
      <c r="L307" s="76" t="str">
        <f t="shared" si="16"/>
        <v xml:space="preserve"> </v>
      </c>
      <c r="M307" s="79"/>
      <c r="N307" s="80"/>
      <c r="O307" s="80"/>
      <c r="P307" s="75">
        <f t="shared" si="19"/>
        <v>0</v>
      </c>
      <c r="Q307" s="76" t="str">
        <f t="shared" si="17"/>
        <v xml:space="preserve"> </v>
      </c>
      <c r="R307" s="135" t="s">
        <v>66</v>
      </c>
    </row>
    <row r="308" spans="1:18" x14ac:dyDescent="0.25">
      <c r="A308" s="43" t="s">
        <v>99</v>
      </c>
      <c r="B308" s="44">
        <v>302</v>
      </c>
      <c r="C308" s="44">
        <v>21293</v>
      </c>
      <c r="D308" s="44" t="s">
        <v>718</v>
      </c>
      <c r="E308" s="45" t="s">
        <v>719</v>
      </c>
      <c r="F308" s="50" t="s">
        <v>48</v>
      </c>
      <c r="G308" s="79"/>
      <c r="H308" s="80"/>
      <c r="I308" s="80"/>
      <c r="J308" s="80"/>
      <c r="K308" s="75">
        <f t="shared" si="18"/>
        <v>0</v>
      </c>
      <c r="L308" s="76" t="str">
        <f t="shared" si="16"/>
        <v xml:space="preserve"> </v>
      </c>
      <c r="M308" s="79"/>
      <c r="N308" s="80"/>
      <c r="O308" s="80"/>
      <c r="P308" s="75">
        <f t="shared" si="19"/>
        <v>0</v>
      </c>
      <c r="Q308" s="76" t="str">
        <f t="shared" si="17"/>
        <v xml:space="preserve"> </v>
      </c>
      <c r="R308" s="135" t="s">
        <v>66</v>
      </c>
    </row>
    <row r="309" spans="1:18" x14ac:dyDescent="0.25">
      <c r="A309" s="43" t="s">
        <v>99</v>
      </c>
      <c r="B309" s="44">
        <v>303</v>
      </c>
      <c r="C309" s="44">
        <v>21220</v>
      </c>
      <c r="D309" s="44" t="s">
        <v>720</v>
      </c>
      <c r="E309" s="45" t="s">
        <v>721</v>
      </c>
      <c r="F309" s="50" t="s">
        <v>48</v>
      </c>
      <c r="G309" s="79"/>
      <c r="H309" s="80"/>
      <c r="I309" s="80"/>
      <c r="J309" s="80"/>
      <c r="K309" s="75">
        <f t="shared" si="18"/>
        <v>0</v>
      </c>
      <c r="L309" s="76" t="str">
        <f t="shared" si="16"/>
        <v xml:space="preserve"> </v>
      </c>
      <c r="M309" s="79"/>
      <c r="N309" s="80"/>
      <c r="O309" s="80"/>
      <c r="P309" s="75">
        <f t="shared" si="19"/>
        <v>0</v>
      </c>
      <c r="Q309" s="76" t="str">
        <f t="shared" si="17"/>
        <v xml:space="preserve"> </v>
      </c>
      <c r="R309" s="135" t="s">
        <v>66</v>
      </c>
    </row>
    <row r="310" spans="1:18" x14ac:dyDescent="0.25">
      <c r="A310" s="43" t="s">
        <v>99</v>
      </c>
      <c r="B310" s="44">
        <v>304</v>
      </c>
      <c r="C310" s="44">
        <v>21134</v>
      </c>
      <c r="D310" s="44" t="s">
        <v>722</v>
      </c>
      <c r="E310" s="45" t="s">
        <v>723</v>
      </c>
      <c r="F310" s="50" t="s">
        <v>48</v>
      </c>
      <c r="G310" s="79"/>
      <c r="H310" s="80"/>
      <c r="I310" s="80"/>
      <c r="J310" s="80"/>
      <c r="K310" s="75">
        <f t="shared" si="18"/>
        <v>0</v>
      </c>
      <c r="L310" s="76" t="str">
        <f t="shared" si="16"/>
        <v xml:space="preserve"> </v>
      </c>
      <c r="M310" s="79"/>
      <c r="N310" s="80"/>
      <c r="O310" s="80"/>
      <c r="P310" s="75">
        <f t="shared" si="19"/>
        <v>0</v>
      </c>
      <c r="Q310" s="76" t="str">
        <f t="shared" si="17"/>
        <v xml:space="preserve"> </v>
      </c>
      <c r="R310" s="135" t="s">
        <v>66</v>
      </c>
    </row>
    <row r="311" spans="1:18" x14ac:dyDescent="0.25">
      <c r="A311" s="43" t="s">
        <v>99</v>
      </c>
      <c r="B311" s="44">
        <v>305</v>
      </c>
      <c r="C311" s="44">
        <v>21341</v>
      </c>
      <c r="D311" s="44" t="s">
        <v>724</v>
      </c>
      <c r="E311" s="45" t="s">
        <v>725</v>
      </c>
      <c r="F311" s="50" t="s">
        <v>48</v>
      </c>
      <c r="G311" s="79"/>
      <c r="H311" s="80"/>
      <c r="I311" s="80"/>
      <c r="J311" s="80"/>
      <c r="K311" s="75">
        <f t="shared" si="18"/>
        <v>0</v>
      </c>
      <c r="L311" s="76" t="str">
        <f t="shared" si="16"/>
        <v xml:space="preserve"> </v>
      </c>
      <c r="M311" s="79"/>
      <c r="N311" s="80"/>
      <c r="O311" s="80"/>
      <c r="P311" s="75">
        <f t="shared" si="19"/>
        <v>0</v>
      </c>
      <c r="Q311" s="76" t="str">
        <f t="shared" si="17"/>
        <v xml:space="preserve"> </v>
      </c>
      <c r="R311" s="135" t="s">
        <v>66</v>
      </c>
    </row>
    <row r="312" spans="1:18" x14ac:dyDescent="0.25">
      <c r="A312" s="43" t="s">
        <v>99</v>
      </c>
      <c r="B312" s="44">
        <v>306</v>
      </c>
      <c r="C312" s="44">
        <v>21339</v>
      </c>
      <c r="D312" s="44" t="s">
        <v>726</v>
      </c>
      <c r="E312" s="45" t="s">
        <v>727</v>
      </c>
      <c r="F312" s="50" t="s">
        <v>48</v>
      </c>
      <c r="G312" s="79"/>
      <c r="H312" s="80"/>
      <c r="I312" s="80"/>
      <c r="J312" s="80"/>
      <c r="K312" s="75">
        <f t="shared" si="18"/>
        <v>0</v>
      </c>
      <c r="L312" s="76" t="str">
        <f t="shared" si="16"/>
        <v xml:space="preserve"> </v>
      </c>
      <c r="M312" s="79"/>
      <c r="N312" s="80"/>
      <c r="O312" s="80"/>
      <c r="P312" s="75">
        <f t="shared" si="19"/>
        <v>0</v>
      </c>
      <c r="Q312" s="76" t="str">
        <f t="shared" si="17"/>
        <v xml:space="preserve"> </v>
      </c>
      <c r="R312" s="135" t="s">
        <v>66</v>
      </c>
    </row>
    <row r="313" spans="1:18" x14ac:dyDescent="0.25">
      <c r="A313" s="43" t="s">
        <v>99</v>
      </c>
      <c r="B313" s="44">
        <v>307</v>
      </c>
      <c r="C313" s="44">
        <v>21099</v>
      </c>
      <c r="D313" s="44" t="s">
        <v>728</v>
      </c>
      <c r="E313" s="45" t="s">
        <v>729</v>
      </c>
      <c r="F313" s="50" t="s">
        <v>48</v>
      </c>
      <c r="G313" s="79"/>
      <c r="H313" s="80"/>
      <c r="I313" s="80"/>
      <c r="J313" s="80"/>
      <c r="K313" s="75">
        <f t="shared" si="18"/>
        <v>0</v>
      </c>
      <c r="L313" s="76" t="str">
        <f t="shared" si="16"/>
        <v xml:space="preserve"> </v>
      </c>
      <c r="M313" s="79"/>
      <c r="N313" s="80"/>
      <c r="O313" s="80"/>
      <c r="P313" s="75">
        <f t="shared" si="19"/>
        <v>0</v>
      </c>
      <c r="Q313" s="76" t="str">
        <f t="shared" si="17"/>
        <v xml:space="preserve"> </v>
      </c>
      <c r="R313" s="135" t="s">
        <v>66</v>
      </c>
    </row>
    <row r="314" spans="1:18" x14ac:dyDescent="0.25">
      <c r="A314" s="43" t="s">
        <v>99</v>
      </c>
      <c r="B314" s="44">
        <v>308</v>
      </c>
      <c r="C314" s="44">
        <v>21259</v>
      </c>
      <c r="D314" s="44" t="s">
        <v>730</v>
      </c>
      <c r="E314" s="45" t="s">
        <v>731</v>
      </c>
      <c r="F314" s="50" t="s">
        <v>49</v>
      </c>
      <c r="G314" s="79"/>
      <c r="H314" s="80"/>
      <c r="I314" s="80"/>
      <c r="J314" s="80"/>
      <c r="K314" s="75">
        <f t="shared" si="18"/>
        <v>0</v>
      </c>
      <c r="L314" s="76" t="str">
        <f t="shared" si="16"/>
        <v xml:space="preserve"> </v>
      </c>
      <c r="M314" s="79"/>
      <c r="N314" s="80"/>
      <c r="O314" s="80"/>
      <c r="P314" s="75">
        <f t="shared" si="19"/>
        <v>0</v>
      </c>
      <c r="Q314" s="76" t="str">
        <f t="shared" si="17"/>
        <v xml:space="preserve"> </v>
      </c>
      <c r="R314" s="135" t="s">
        <v>66</v>
      </c>
    </row>
    <row r="315" spans="1:18" x14ac:dyDescent="0.25">
      <c r="A315" s="43" t="s">
        <v>99</v>
      </c>
      <c r="B315" s="44">
        <v>309</v>
      </c>
      <c r="C315" s="44">
        <v>21384</v>
      </c>
      <c r="D315" s="44" t="s">
        <v>732</v>
      </c>
      <c r="E315" s="45" t="s">
        <v>733</v>
      </c>
      <c r="F315" s="50" t="s">
        <v>49</v>
      </c>
      <c r="G315" s="79"/>
      <c r="H315" s="80"/>
      <c r="I315" s="80"/>
      <c r="J315" s="80"/>
      <c r="K315" s="75">
        <f t="shared" si="18"/>
        <v>0</v>
      </c>
      <c r="L315" s="76" t="str">
        <f t="shared" si="16"/>
        <v xml:space="preserve"> </v>
      </c>
      <c r="M315" s="79"/>
      <c r="N315" s="80"/>
      <c r="O315" s="80"/>
      <c r="P315" s="75">
        <f t="shared" si="19"/>
        <v>0</v>
      </c>
      <c r="Q315" s="76" t="str">
        <f t="shared" si="17"/>
        <v xml:space="preserve"> </v>
      </c>
      <c r="R315" s="135" t="s">
        <v>66</v>
      </c>
    </row>
    <row r="316" spans="1:18" x14ac:dyDescent="0.25">
      <c r="A316" s="43" t="s">
        <v>99</v>
      </c>
      <c r="B316" s="44">
        <v>310</v>
      </c>
      <c r="C316" s="44">
        <v>21299</v>
      </c>
      <c r="D316" s="44" t="s">
        <v>734</v>
      </c>
      <c r="E316" s="45" t="s">
        <v>735</v>
      </c>
      <c r="F316" s="50" t="s">
        <v>49</v>
      </c>
      <c r="G316" s="79"/>
      <c r="H316" s="80"/>
      <c r="I316" s="80"/>
      <c r="J316" s="80"/>
      <c r="K316" s="75">
        <f t="shared" si="18"/>
        <v>0</v>
      </c>
      <c r="L316" s="76" t="str">
        <f t="shared" si="16"/>
        <v xml:space="preserve"> </v>
      </c>
      <c r="M316" s="79"/>
      <c r="N316" s="80"/>
      <c r="O316" s="80"/>
      <c r="P316" s="75">
        <f t="shared" si="19"/>
        <v>0</v>
      </c>
      <c r="Q316" s="76" t="str">
        <f t="shared" si="17"/>
        <v xml:space="preserve"> </v>
      </c>
      <c r="R316" s="135" t="s">
        <v>66</v>
      </c>
    </row>
    <row r="317" spans="1:18" x14ac:dyDescent="0.25">
      <c r="A317" s="43" t="s">
        <v>99</v>
      </c>
      <c r="B317" s="44">
        <v>311</v>
      </c>
      <c r="C317" s="44">
        <v>21300</v>
      </c>
      <c r="D317" s="44" t="s">
        <v>736</v>
      </c>
      <c r="E317" s="45" t="s">
        <v>737</v>
      </c>
      <c r="F317" s="50" t="s">
        <v>48</v>
      </c>
      <c r="G317" s="79"/>
      <c r="H317" s="80"/>
      <c r="I317" s="80"/>
      <c r="J317" s="80"/>
      <c r="K317" s="75">
        <f t="shared" si="18"/>
        <v>0</v>
      </c>
      <c r="L317" s="76" t="str">
        <f t="shared" si="16"/>
        <v xml:space="preserve"> </v>
      </c>
      <c r="M317" s="79"/>
      <c r="N317" s="80"/>
      <c r="O317" s="80"/>
      <c r="P317" s="75">
        <f t="shared" si="19"/>
        <v>0</v>
      </c>
      <c r="Q317" s="76" t="str">
        <f t="shared" si="17"/>
        <v xml:space="preserve"> </v>
      </c>
      <c r="R317" s="135" t="s">
        <v>66</v>
      </c>
    </row>
    <row r="318" spans="1:18" x14ac:dyDescent="0.25">
      <c r="A318" s="43" t="s">
        <v>99</v>
      </c>
      <c r="B318" s="44">
        <v>312</v>
      </c>
      <c r="C318" s="44">
        <v>21223</v>
      </c>
      <c r="D318" s="44" t="s">
        <v>738</v>
      </c>
      <c r="E318" s="45" t="s">
        <v>739</v>
      </c>
      <c r="F318" s="50" t="s">
        <v>48</v>
      </c>
      <c r="G318" s="79"/>
      <c r="H318" s="80"/>
      <c r="I318" s="80"/>
      <c r="J318" s="80"/>
      <c r="K318" s="75">
        <f t="shared" si="18"/>
        <v>0</v>
      </c>
      <c r="L318" s="76" t="str">
        <f t="shared" si="16"/>
        <v xml:space="preserve"> </v>
      </c>
      <c r="M318" s="79"/>
      <c r="N318" s="80"/>
      <c r="O318" s="80"/>
      <c r="P318" s="75">
        <f t="shared" si="19"/>
        <v>0</v>
      </c>
      <c r="Q318" s="76" t="str">
        <f t="shared" si="17"/>
        <v xml:space="preserve"> </v>
      </c>
      <c r="R318" s="135" t="s">
        <v>66</v>
      </c>
    </row>
    <row r="319" spans="1:18" x14ac:dyDescent="0.25">
      <c r="A319" s="43" t="s">
        <v>99</v>
      </c>
      <c r="B319" s="44">
        <v>313</v>
      </c>
      <c r="C319" s="44">
        <v>21224</v>
      </c>
      <c r="D319" s="44" t="s">
        <v>740</v>
      </c>
      <c r="E319" s="45" t="s">
        <v>741</v>
      </c>
      <c r="F319" s="50" t="s">
        <v>48</v>
      </c>
      <c r="G319" s="79"/>
      <c r="H319" s="80"/>
      <c r="I319" s="80"/>
      <c r="J319" s="80"/>
      <c r="K319" s="75">
        <f t="shared" si="18"/>
        <v>0</v>
      </c>
      <c r="L319" s="76" t="str">
        <f t="shared" si="16"/>
        <v xml:space="preserve"> </v>
      </c>
      <c r="M319" s="79"/>
      <c r="N319" s="80"/>
      <c r="O319" s="80"/>
      <c r="P319" s="75">
        <f t="shared" si="19"/>
        <v>0</v>
      </c>
      <c r="Q319" s="76" t="str">
        <f t="shared" si="17"/>
        <v xml:space="preserve"> </v>
      </c>
      <c r="R319" s="135" t="s">
        <v>66</v>
      </c>
    </row>
    <row r="320" spans="1:18" x14ac:dyDescent="0.25">
      <c r="A320" s="43" t="s">
        <v>99</v>
      </c>
      <c r="B320" s="44">
        <v>314</v>
      </c>
      <c r="C320" s="44">
        <v>21390</v>
      </c>
      <c r="D320" s="44" t="s">
        <v>742</v>
      </c>
      <c r="E320" s="45" t="s">
        <v>743</v>
      </c>
      <c r="F320" s="50" t="s">
        <v>49</v>
      </c>
      <c r="G320" s="79"/>
      <c r="H320" s="80"/>
      <c r="I320" s="80"/>
      <c r="J320" s="80"/>
      <c r="K320" s="75">
        <f t="shared" si="18"/>
        <v>0</v>
      </c>
      <c r="L320" s="76" t="str">
        <f t="shared" si="16"/>
        <v xml:space="preserve"> </v>
      </c>
      <c r="M320" s="79"/>
      <c r="N320" s="80"/>
      <c r="O320" s="80"/>
      <c r="P320" s="75">
        <f t="shared" si="19"/>
        <v>0</v>
      </c>
      <c r="Q320" s="76" t="str">
        <f t="shared" si="17"/>
        <v xml:space="preserve"> </v>
      </c>
      <c r="R320" s="135" t="s">
        <v>66</v>
      </c>
    </row>
    <row r="321" spans="1:18" x14ac:dyDescent="0.25">
      <c r="A321" s="43" t="s">
        <v>99</v>
      </c>
      <c r="B321" s="44">
        <v>315</v>
      </c>
      <c r="C321" s="44">
        <v>21350</v>
      </c>
      <c r="D321" s="44" t="s">
        <v>744</v>
      </c>
      <c r="E321" s="45" t="s">
        <v>745</v>
      </c>
      <c r="F321" s="50" t="s">
        <v>48</v>
      </c>
      <c r="G321" s="79"/>
      <c r="H321" s="80"/>
      <c r="I321" s="80"/>
      <c r="J321" s="80"/>
      <c r="K321" s="75">
        <f t="shared" si="18"/>
        <v>0</v>
      </c>
      <c r="L321" s="76" t="str">
        <f t="shared" si="16"/>
        <v xml:space="preserve"> </v>
      </c>
      <c r="M321" s="79"/>
      <c r="N321" s="80"/>
      <c r="O321" s="80"/>
      <c r="P321" s="75">
        <f t="shared" si="19"/>
        <v>0</v>
      </c>
      <c r="Q321" s="76" t="str">
        <f t="shared" si="17"/>
        <v xml:space="preserve"> </v>
      </c>
      <c r="R321" s="135" t="s">
        <v>66</v>
      </c>
    </row>
    <row r="322" spans="1:18" x14ac:dyDescent="0.25">
      <c r="A322" s="43" t="s">
        <v>99</v>
      </c>
      <c r="B322" s="44">
        <v>316</v>
      </c>
      <c r="C322" s="44">
        <v>21272</v>
      </c>
      <c r="D322" s="44" t="s">
        <v>746</v>
      </c>
      <c r="E322" s="45" t="s">
        <v>747</v>
      </c>
      <c r="F322" s="50" t="s">
        <v>48</v>
      </c>
      <c r="G322" s="79"/>
      <c r="H322" s="80"/>
      <c r="I322" s="80"/>
      <c r="J322" s="80"/>
      <c r="K322" s="75">
        <f t="shared" si="18"/>
        <v>0</v>
      </c>
      <c r="L322" s="76" t="str">
        <f t="shared" si="16"/>
        <v xml:space="preserve"> </v>
      </c>
      <c r="M322" s="79"/>
      <c r="N322" s="80"/>
      <c r="O322" s="80"/>
      <c r="P322" s="75">
        <f t="shared" si="19"/>
        <v>0</v>
      </c>
      <c r="Q322" s="76" t="str">
        <f t="shared" si="17"/>
        <v xml:space="preserve"> </v>
      </c>
      <c r="R322" s="135" t="s">
        <v>66</v>
      </c>
    </row>
    <row r="323" spans="1:18" x14ac:dyDescent="0.25">
      <c r="A323" s="43" t="s">
        <v>99</v>
      </c>
      <c r="B323" s="44">
        <v>317</v>
      </c>
      <c r="C323" s="44">
        <v>21195</v>
      </c>
      <c r="D323" s="44" t="s">
        <v>748</v>
      </c>
      <c r="E323" s="45" t="s">
        <v>749</v>
      </c>
      <c r="F323" s="50" t="s">
        <v>48</v>
      </c>
      <c r="G323" s="79"/>
      <c r="H323" s="80"/>
      <c r="I323" s="80"/>
      <c r="J323" s="80"/>
      <c r="K323" s="75">
        <f t="shared" si="18"/>
        <v>0</v>
      </c>
      <c r="L323" s="76" t="str">
        <f t="shared" si="16"/>
        <v xml:space="preserve"> </v>
      </c>
      <c r="M323" s="79"/>
      <c r="N323" s="80"/>
      <c r="O323" s="80"/>
      <c r="P323" s="75">
        <f t="shared" si="19"/>
        <v>0</v>
      </c>
      <c r="Q323" s="76" t="str">
        <f t="shared" si="17"/>
        <v xml:space="preserve"> </v>
      </c>
      <c r="R323" s="135" t="s">
        <v>66</v>
      </c>
    </row>
    <row r="324" spans="1:18" x14ac:dyDescent="0.25">
      <c r="A324" s="43" t="s">
        <v>99</v>
      </c>
      <c r="B324" s="44">
        <v>318</v>
      </c>
      <c r="C324" s="44">
        <v>21232</v>
      </c>
      <c r="D324" s="44" t="s">
        <v>750</v>
      </c>
      <c r="E324" s="45" t="s">
        <v>751</v>
      </c>
      <c r="F324" s="50" t="s">
        <v>49</v>
      </c>
      <c r="G324" s="79"/>
      <c r="H324" s="80"/>
      <c r="I324" s="80"/>
      <c r="J324" s="80"/>
      <c r="K324" s="75">
        <f t="shared" si="18"/>
        <v>0</v>
      </c>
      <c r="L324" s="76" t="str">
        <f t="shared" si="16"/>
        <v xml:space="preserve"> </v>
      </c>
      <c r="M324" s="79"/>
      <c r="N324" s="80"/>
      <c r="O324" s="80"/>
      <c r="P324" s="75">
        <f t="shared" si="19"/>
        <v>0</v>
      </c>
      <c r="Q324" s="76" t="str">
        <f t="shared" si="17"/>
        <v xml:space="preserve"> </v>
      </c>
      <c r="R324" s="135" t="s">
        <v>66</v>
      </c>
    </row>
    <row r="325" spans="1:18" x14ac:dyDescent="0.25">
      <c r="A325" s="43" t="s">
        <v>99</v>
      </c>
      <c r="B325" s="44">
        <v>319</v>
      </c>
      <c r="C325" s="44">
        <v>21273</v>
      </c>
      <c r="D325" s="44" t="s">
        <v>752</v>
      </c>
      <c r="E325" s="45" t="s">
        <v>753</v>
      </c>
      <c r="F325" s="50" t="s">
        <v>48</v>
      </c>
      <c r="G325" s="79"/>
      <c r="H325" s="80"/>
      <c r="I325" s="80"/>
      <c r="J325" s="80"/>
      <c r="K325" s="75">
        <f t="shared" si="18"/>
        <v>0</v>
      </c>
      <c r="L325" s="76" t="str">
        <f t="shared" si="16"/>
        <v xml:space="preserve"> </v>
      </c>
      <c r="M325" s="79"/>
      <c r="N325" s="80"/>
      <c r="O325" s="80"/>
      <c r="P325" s="75">
        <f t="shared" si="19"/>
        <v>0</v>
      </c>
      <c r="Q325" s="76" t="str">
        <f t="shared" si="17"/>
        <v xml:space="preserve"> </v>
      </c>
      <c r="R325" s="135" t="s">
        <v>66</v>
      </c>
    </row>
    <row r="326" spans="1:18" ht="15.75" thickBot="1" x14ac:dyDescent="0.3">
      <c r="A326" s="46" t="s">
        <v>99</v>
      </c>
      <c r="B326" s="47">
        <v>320</v>
      </c>
      <c r="C326" s="47">
        <v>21274</v>
      </c>
      <c r="D326" s="47" t="s">
        <v>754</v>
      </c>
      <c r="E326" s="48" t="s">
        <v>755</v>
      </c>
      <c r="F326" s="51" t="s">
        <v>49</v>
      </c>
      <c r="G326" s="83"/>
      <c r="H326" s="84"/>
      <c r="I326" s="84"/>
      <c r="J326" s="84"/>
      <c r="K326" s="77">
        <f t="shared" si="18"/>
        <v>0</v>
      </c>
      <c r="L326" s="78" t="str">
        <f t="shared" si="16"/>
        <v xml:space="preserve"> </v>
      </c>
      <c r="M326" s="83"/>
      <c r="N326" s="84"/>
      <c r="O326" s="84"/>
      <c r="P326" s="77">
        <f t="shared" si="19"/>
        <v>0</v>
      </c>
      <c r="Q326" s="78" t="str">
        <f t="shared" si="17"/>
        <v xml:space="preserve"> </v>
      </c>
      <c r="R326" s="136" t="s">
        <v>66</v>
      </c>
    </row>
  </sheetData>
  <sheetProtection algorithmName="SHA-512" hashValue="OcXRkftJ5Js4O+rihleSRsKQUnzheau5GnqkRPPYM8dHTpAd+v2vIPkAE+wfjxEAXrZVYuf/tztxeAzl61UJow==" saltValue="1/yIYOj5L96DIi6zk+3gWg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4" sqref="A4:A6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56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23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57">
        <v>2</v>
      </c>
      <c r="I6" s="57">
        <v>3</v>
      </c>
      <c r="J6" s="221"/>
      <c r="K6" s="221"/>
      <c r="L6" s="223"/>
      <c r="M6" s="225"/>
      <c r="N6" s="221"/>
      <c r="O6" s="221"/>
      <c r="P6" s="221"/>
      <c r="Q6" s="209"/>
      <c r="R6" s="211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81"/>
      <c r="H7" s="82"/>
      <c r="I7" s="82"/>
      <c r="J7" s="82"/>
      <c r="K7" s="73">
        <f>IF(COUNTA(G7:I7)=0,0,ROUND((SUM(G7:I7)/COUNTA(G7:I7)*$J$1+SUM(J7)*$J$2)/($J$1+$J$2),0))</f>
        <v>0</v>
      </c>
      <c r="L7" s="74" t="str">
        <f t="shared" ref="L7:L70" si="0">VLOOKUP(K7,predikat,2)</f>
        <v xml:space="preserve"> </v>
      </c>
      <c r="M7" s="81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34" t="s">
        <v>66</v>
      </c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79"/>
      <c r="H8" s="80"/>
      <c r="I8" s="80"/>
      <c r="J8" s="80"/>
      <c r="K8" s="75">
        <f t="shared" ref="K8:K71" si="2">IF(COUNTA(G8:I8)=0,0,ROUND((SUM(G8:I8)/COUNTA(G8:I8)*$J$1+SUM(J8)*$J$2)/($J$1+$J$2),0))</f>
        <v>0</v>
      </c>
      <c r="L8" s="76" t="str">
        <f t="shared" si="0"/>
        <v xml:space="preserve"> </v>
      </c>
      <c r="M8" s="79"/>
      <c r="N8" s="80"/>
      <c r="O8" s="80"/>
      <c r="P8" s="75">
        <f t="shared" ref="P8:P71" si="3">IF(SUM(M8:O8)=0,0,ROUND(SUM(M8:O8)/COUNTA(M8:O8),0))</f>
        <v>0</v>
      </c>
      <c r="Q8" s="76" t="str">
        <f t="shared" si="1"/>
        <v xml:space="preserve"> </v>
      </c>
      <c r="R8" s="135" t="s">
        <v>66</v>
      </c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79"/>
      <c r="H9" s="80"/>
      <c r="I9" s="80"/>
      <c r="J9" s="80"/>
      <c r="K9" s="75">
        <f t="shared" si="2"/>
        <v>0</v>
      </c>
      <c r="L9" s="76" t="str">
        <f t="shared" si="0"/>
        <v xml:space="preserve"> </v>
      </c>
      <c r="M9" s="79"/>
      <c r="N9" s="80"/>
      <c r="O9" s="80"/>
      <c r="P9" s="75">
        <f t="shared" si="3"/>
        <v>0</v>
      </c>
      <c r="Q9" s="76" t="str">
        <f t="shared" si="1"/>
        <v xml:space="preserve"> </v>
      </c>
      <c r="R9" s="135" t="s">
        <v>66</v>
      </c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79"/>
      <c r="H10" s="80"/>
      <c r="I10" s="80"/>
      <c r="J10" s="80"/>
      <c r="K10" s="75">
        <f t="shared" si="2"/>
        <v>0</v>
      </c>
      <c r="L10" s="76" t="str">
        <f t="shared" si="0"/>
        <v xml:space="preserve"> </v>
      </c>
      <c r="M10" s="79"/>
      <c r="N10" s="80"/>
      <c r="O10" s="80"/>
      <c r="P10" s="75">
        <f t="shared" si="3"/>
        <v>0</v>
      </c>
      <c r="Q10" s="76" t="str">
        <f t="shared" si="1"/>
        <v xml:space="preserve"> </v>
      </c>
      <c r="R10" s="135" t="s">
        <v>66</v>
      </c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79"/>
      <c r="H11" s="80"/>
      <c r="I11" s="80"/>
      <c r="J11" s="80"/>
      <c r="K11" s="75">
        <f t="shared" si="2"/>
        <v>0</v>
      </c>
      <c r="L11" s="76" t="str">
        <f t="shared" si="0"/>
        <v xml:space="preserve"> </v>
      </c>
      <c r="M11" s="79"/>
      <c r="N11" s="80"/>
      <c r="O11" s="80"/>
      <c r="P11" s="75">
        <f t="shared" si="3"/>
        <v>0</v>
      </c>
      <c r="Q11" s="76" t="str">
        <f t="shared" si="1"/>
        <v xml:space="preserve"> </v>
      </c>
      <c r="R11" s="135" t="s">
        <v>66</v>
      </c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79"/>
      <c r="H12" s="80"/>
      <c r="I12" s="80"/>
      <c r="J12" s="80"/>
      <c r="K12" s="75">
        <f t="shared" si="2"/>
        <v>0</v>
      </c>
      <c r="L12" s="76" t="str">
        <f t="shared" si="0"/>
        <v xml:space="preserve"> </v>
      </c>
      <c r="M12" s="79"/>
      <c r="N12" s="80"/>
      <c r="O12" s="80"/>
      <c r="P12" s="75">
        <f t="shared" si="3"/>
        <v>0</v>
      </c>
      <c r="Q12" s="76" t="str">
        <f t="shared" si="1"/>
        <v xml:space="preserve"> </v>
      </c>
      <c r="R12" s="135" t="s">
        <v>66</v>
      </c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79"/>
      <c r="H13" s="80"/>
      <c r="I13" s="80"/>
      <c r="J13" s="80"/>
      <c r="K13" s="75">
        <f t="shared" si="2"/>
        <v>0</v>
      </c>
      <c r="L13" s="76" t="str">
        <f t="shared" si="0"/>
        <v xml:space="preserve"> </v>
      </c>
      <c r="M13" s="79"/>
      <c r="N13" s="80"/>
      <c r="O13" s="80"/>
      <c r="P13" s="75">
        <f t="shared" si="3"/>
        <v>0</v>
      </c>
      <c r="Q13" s="76" t="str">
        <f t="shared" si="1"/>
        <v xml:space="preserve"> </v>
      </c>
      <c r="R13" s="135" t="s">
        <v>66</v>
      </c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79"/>
      <c r="H14" s="80"/>
      <c r="I14" s="80"/>
      <c r="J14" s="80"/>
      <c r="K14" s="75">
        <f t="shared" si="2"/>
        <v>0</v>
      </c>
      <c r="L14" s="76" t="str">
        <f t="shared" si="0"/>
        <v xml:space="preserve"> </v>
      </c>
      <c r="M14" s="79"/>
      <c r="N14" s="80"/>
      <c r="O14" s="80"/>
      <c r="P14" s="75">
        <f t="shared" si="3"/>
        <v>0</v>
      </c>
      <c r="Q14" s="76" t="str">
        <f t="shared" si="1"/>
        <v xml:space="preserve"> </v>
      </c>
      <c r="R14" s="135" t="s">
        <v>66</v>
      </c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79"/>
      <c r="H15" s="80"/>
      <c r="I15" s="80"/>
      <c r="J15" s="80"/>
      <c r="K15" s="75">
        <f t="shared" si="2"/>
        <v>0</v>
      </c>
      <c r="L15" s="76" t="str">
        <f t="shared" si="0"/>
        <v xml:space="preserve"> </v>
      </c>
      <c r="M15" s="79"/>
      <c r="N15" s="80"/>
      <c r="O15" s="80"/>
      <c r="P15" s="75">
        <f t="shared" si="3"/>
        <v>0</v>
      </c>
      <c r="Q15" s="76" t="str">
        <f t="shared" si="1"/>
        <v xml:space="preserve"> </v>
      </c>
      <c r="R15" s="135" t="s">
        <v>66</v>
      </c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79"/>
      <c r="H16" s="80"/>
      <c r="I16" s="80"/>
      <c r="J16" s="80"/>
      <c r="K16" s="75">
        <f t="shared" si="2"/>
        <v>0</v>
      </c>
      <c r="L16" s="76" t="str">
        <f t="shared" si="0"/>
        <v xml:space="preserve"> </v>
      </c>
      <c r="M16" s="79"/>
      <c r="N16" s="80"/>
      <c r="O16" s="80"/>
      <c r="P16" s="75">
        <f t="shared" si="3"/>
        <v>0</v>
      </c>
      <c r="Q16" s="76" t="str">
        <f t="shared" si="1"/>
        <v xml:space="preserve"> </v>
      </c>
      <c r="R16" s="135" t="s">
        <v>66</v>
      </c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79"/>
      <c r="H17" s="80"/>
      <c r="I17" s="80"/>
      <c r="J17" s="80"/>
      <c r="K17" s="75">
        <f t="shared" si="2"/>
        <v>0</v>
      </c>
      <c r="L17" s="76" t="str">
        <f t="shared" si="0"/>
        <v xml:space="preserve"> </v>
      </c>
      <c r="M17" s="79"/>
      <c r="N17" s="80"/>
      <c r="O17" s="80"/>
      <c r="P17" s="75">
        <f t="shared" si="3"/>
        <v>0</v>
      </c>
      <c r="Q17" s="76" t="str">
        <f t="shared" si="1"/>
        <v xml:space="preserve"> </v>
      </c>
      <c r="R17" s="135" t="s">
        <v>66</v>
      </c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79"/>
      <c r="H18" s="80"/>
      <c r="I18" s="80"/>
      <c r="J18" s="80"/>
      <c r="K18" s="75">
        <f t="shared" si="2"/>
        <v>0</v>
      </c>
      <c r="L18" s="76" t="str">
        <f t="shared" si="0"/>
        <v xml:space="preserve"> </v>
      </c>
      <c r="M18" s="79"/>
      <c r="N18" s="80"/>
      <c r="O18" s="80"/>
      <c r="P18" s="75">
        <f t="shared" si="3"/>
        <v>0</v>
      </c>
      <c r="Q18" s="76" t="str">
        <f t="shared" si="1"/>
        <v xml:space="preserve"> </v>
      </c>
      <c r="R18" s="135" t="s">
        <v>66</v>
      </c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79"/>
      <c r="H19" s="80"/>
      <c r="I19" s="80"/>
      <c r="J19" s="80"/>
      <c r="K19" s="75">
        <f t="shared" si="2"/>
        <v>0</v>
      </c>
      <c r="L19" s="76" t="str">
        <f t="shared" si="0"/>
        <v xml:space="preserve"> </v>
      </c>
      <c r="M19" s="79"/>
      <c r="N19" s="80"/>
      <c r="O19" s="80"/>
      <c r="P19" s="75">
        <f t="shared" si="3"/>
        <v>0</v>
      </c>
      <c r="Q19" s="76" t="str">
        <f t="shared" si="1"/>
        <v xml:space="preserve"> </v>
      </c>
      <c r="R19" s="135" t="s">
        <v>66</v>
      </c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79"/>
      <c r="H20" s="80"/>
      <c r="I20" s="80"/>
      <c r="J20" s="80"/>
      <c r="K20" s="75">
        <f t="shared" si="2"/>
        <v>0</v>
      </c>
      <c r="L20" s="76" t="str">
        <f t="shared" si="0"/>
        <v xml:space="preserve"> </v>
      </c>
      <c r="M20" s="79"/>
      <c r="N20" s="80"/>
      <c r="O20" s="80"/>
      <c r="P20" s="75">
        <f t="shared" si="3"/>
        <v>0</v>
      </c>
      <c r="Q20" s="76" t="str">
        <f t="shared" si="1"/>
        <v xml:space="preserve"> </v>
      </c>
      <c r="R20" s="135" t="s">
        <v>66</v>
      </c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79"/>
      <c r="H21" s="80"/>
      <c r="I21" s="80"/>
      <c r="J21" s="80"/>
      <c r="K21" s="75">
        <f t="shared" si="2"/>
        <v>0</v>
      </c>
      <c r="L21" s="76" t="str">
        <f t="shared" si="0"/>
        <v xml:space="preserve"> </v>
      </c>
      <c r="M21" s="79"/>
      <c r="N21" s="80"/>
      <c r="O21" s="80"/>
      <c r="P21" s="75">
        <f t="shared" si="3"/>
        <v>0</v>
      </c>
      <c r="Q21" s="76" t="str">
        <f t="shared" si="1"/>
        <v xml:space="preserve"> </v>
      </c>
      <c r="R21" s="135" t="s">
        <v>66</v>
      </c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79"/>
      <c r="H22" s="80"/>
      <c r="I22" s="80"/>
      <c r="J22" s="80"/>
      <c r="K22" s="75">
        <f t="shared" si="2"/>
        <v>0</v>
      </c>
      <c r="L22" s="76" t="str">
        <f t="shared" si="0"/>
        <v xml:space="preserve"> </v>
      </c>
      <c r="M22" s="79"/>
      <c r="N22" s="80"/>
      <c r="O22" s="80"/>
      <c r="P22" s="75">
        <f t="shared" si="3"/>
        <v>0</v>
      </c>
      <c r="Q22" s="76" t="str">
        <f t="shared" si="1"/>
        <v xml:space="preserve"> </v>
      </c>
      <c r="R22" s="135" t="s">
        <v>66</v>
      </c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79"/>
      <c r="H23" s="80"/>
      <c r="I23" s="80"/>
      <c r="J23" s="80"/>
      <c r="K23" s="75">
        <f t="shared" si="2"/>
        <v>0</v>
      </c>
      <c r="L23" s="76" t="str">
        <f t="shared" si="0"/>
        <v xml:space="preserve"> </v>
      </c>
      <c r="M23" s="79"/>
      <c r="N23" s="80"/>
      <c r="O23" s="80"/>
      <c r="P23" s="75">
        <f t="shared" si="3"/>
        <v>0</v>
      </c>
      <c r="Q23" s="76" t="str">
        <f t="shared" si="1"/>
        <v xml:space="preserve"> </v>
      </c>
      <c r="R23" s="135" t="s">
        <v>66</v>
      </c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79"/>
      <c r="H24" s="80"/>
      <c r="I24" s="80"/>
      <c r="J24" s="80"/>
      <c r="K24" s="75">
        <f t="shared" si="2"/>
        <v>0</v>
      </c>
      <c r="L24" s="76" t="str">
        <f t="shared" si="0"/>
        <v xml:space="preserve"> </v>
      </c>
      <c r="M24" s="79"/>
      <c r="N24" s="80"/>
      <c r="O24" s="80"/>
      <c r="P24" s="75">
        <f t="shared" si="3"/>
        <v>0</v>
      </c>
      <c r="Q24" s="76" t="str">
        <f t="shared" si="1"/>
        <v xml:space="preserve"> </v>
      </c>
      <c r="R24" s="135" t="s">
        <v>66</v>
      </c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79"/>
      <c r="H25" s="80"/>
      <c r="I25" s="80"/>
      <c r="J25" s="80"/>
      <c r="K25" s="75">
        <f t="shared" si="2"/>
        <v>0</v>
      </c>
      <c r="L25" s="76" t="str">
        <f t="shared" si="0"/>
        <v xml:space="preserve"> </v>
      </c>
      <c r="M25" s="79"/>
      <c r="N25" s="80"/>
      <c r="O25" s="80"/>
      <c r="P25" s="75">
        <f t="shared" si="3"/>
        <v>0</v>
      </c>
      <c r="Q25" s="76" t="str">
        <f t="shared" si="1"/>
        <v xml:space="preserve"> </v>
      </c>
      <c r="R25" s="135" t="s">
        <v>66</v>
      </c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79"/>
      <c r="H26" s="80"/>
      <c r="I26" s="80"/>
      <c r="J26" s="80"/>
      <c r="K26" s="75">
        <f t="shared" si="2"/>
        <v>0</v>
      </c>
      <c r="L26" s="76" t="str">
        <f t="shared" si="0"/>
        <v xml:space="preserve"> </v>
      </c>
      <c r="M26" s="79"/>
      <c r="N26" s="80"/>
      <c r="O26" s="80"/>
      <c r="P26" s="75">
        <f t="shared" si="3"/>
        <v>0</v>
      </c>
      <c r="Q26" s="76" t="str">
        <f t="shared" si="1"/>
        <v xml:space="preserve"> </v>
      </c>
      <c r="R26" s="135" t="s">
        <v>66</v>
      </c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79"/>
      <c r="H27" s="80"/>
      <c r="I27" s="80"/>
      <c r="J27" s="80"/>
      <c r="K27" s="75">
        <f t="shared" si="2"/>
        <v>0</v>
      </c>
      <c r="L27" s="76" t="str">
        <f t="shared" si="0"/>
        <v xml:space="preserve"> </v>
      </c>
      <c r="M27" s="79"/>
      <c r="N27" s="80"/>
      <c r="O27" s="80"/>
      <c r="P27" s="75">
        <f t="shared" si="3"/>
        <v>0</v>
      </c>
      <c r="Q27" s="76" t="str">
        <f t="shared" si="1"/>
        <v xml:space="preserve"> </v>
      </c>
      <c r="R27" s="135" t="s">
        <v>66</v>
      </c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79"/>
      <c r="H28" s="80"/>
      <c r="I28" s="80"/>
      <c r="J28" s="80"/>
      <c r="K28" s="75">
        <f t="shared" si="2"/>
        <v>0</v>
      </c>
      <c r="L28" s="76" t="str">
        <f t="shared" si="0"/>
        <v xml:space="preserve"> </v>
      </c>
      <c r="M28" s="79"/>
      <c r="N28" s="80"/>
      <c r="O28" s="80"/>
      <c r="P28" s="75">
        <f t="shared" si="3"/>
        <v>0</v>
      </c>
      <c r="Q28" s="76" t="str">
        <f t="shared" si="1"/>
        <v xml:space="preserve"> </v>
      </c>
      <c r="R28" s="135" t="s">
        <v>66</v>
      </c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79"/>
      <c r="H29" s="80"/>
      <c r="I29" s="80"/>
      <c r="J29" s="80"/>
      <c r="K29" s="75">
        <f t="shared" si="2"/>
        <v>0</v>
      </c>
      <c r="L29" s="76" t="str">
        <f t="shared" si="0"/>
        <v xml:space="preserve"> </v>
      </c>
      <c r="M29" s="79"/>
      <c r="N29" s="80"/>
      <c r="O29" s="80"/>
      <c r="P29" s="75">
        <f t="shared" si="3"/>
        <v>0</v>
      </c>
      <c r="Q29" s="76" t="str">
        <f t="shared" si="1"/>
        <v xml:space="preserve"> </v>
      </c>
      <c r="R29" s="135" t="s">
        <v>66</v>
      </c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79"/>
      <c r="H30" s="80"/>
      <c r="I30" s="80"/>
      <c r="J30" s="80"/>
      <c r="K30" s="75">
        <f t="shared" si="2"/>
        <v>0</v>
      </c>
      <c r="L30" s="76" t="str">
        <f t="shared" si="0"/>
        <v xml:space="preserve"> </v>
      </c>
      <c r="M30" s="79"/>
      <c r="N30" s="80"/>
      <c r="O30" s="80"/>
      <c r="P30" s="75">
        <f t="shared" si="3"/>
        <v>0</v>
      </c>
      <c r="Q30" s="76" t="str">
        <f t="shared" si="1"/>
        <v xml:space="preserve"> </v>
      </c>
      <c r="R30" s="135" t="s">
        <v>66</v>
      </c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79"/>
      <c r="H31" s="80"/>
      <c r="I31" s="80"/>
      <c r="J31" s="80"/>
      <c r="K31" s="75">
        <f t="shared" si="2"/>
        <v>0</v>
      </c>
      <c r="L31" s="76" t="str">
        <f t="shared" si="0"/>
        <v xml:space="preserve"> </v>
      </c>
      <c r="M31" s="79"/>
      <c r="N31" s="80"/>
      <c r="O31" s="80"/>
      <c r="P31" s="75">
        <f t="shared" si="3"/>
        <v>0</v>
      </c>
      <c r="Q31" s="76" t="str">
        <f t="shared" si="1"/>
        <v xml:space="preserve"> </v>
      </c>
      <c r="R31" s="135" t="s">
        <v>66</v>
      </c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79"/>
      <c r="H32" s="80"/>
      <c r="I32" s="80"/>
      <c r="J32" s="80"/>
      <c r="K32" s="75">
        <f t="shared" si="2"/>
        <v>0</v>
      </c>
      <c r="L32" s="76" t="str">
        <f t="shared" si="0"/>
        <v xml:space="preserve"> </v>
      </c>
      <c r="M32" s="79"/>
      <c r="N32" s="80"/>
      <c r="O32" s="80"/>
      <c r="P32" s="75">
        <f t="shared" si="3"/>
        <v>0</v>
      </c>
      <c r="Q32" s="76" t="str">
        <f t="shared" si="1"/>
        <v xml:space="preserve"> </v>
      </c>
      <c r="R32" s="135" t="s">
        <v>66</v>
      </c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79"/>
      <c r="H33" s="80"/>
      <c r="I33" s="80"/>
      <c r="J33" s="80"/>
      <c r="K33" s="75">
        <f t="shared" si="2"/>
        <v>0</v>
      </c>
      <c r="L33" s="76" t="str">
        <f t="shared" si="0"/>
        <v xml:space="preserve"> </v>
      </c>
      <c r="M33" s="79"/>
      <c r="N33" s="80"/>
      <c r="O33" s="80"/>
      <c r="P33" s="75">
        <f t="shared" si="3"/>
        <v>0</v>
      </c>
      <c r="Q33" s="76" t="str">
        <f t="shared" si="1"/>
        <v xml:space="preserve"> </v>
      </c>
      <c r="R33" s="135" t="s">
        <v>66</v>
      </c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79"/>
      <c r="H34" s="80"/>
      <c r="I34" s="80"/>
      <c r="J34" s="80"/>
      <c r="K34" s="75">
        <f t="shared" si="2"/>
        <v>0</v>
      </c>
      <c r="L34" s="76" t="str">
        <f t="shared" si="0"/>
        <v xml:space="preserve"> </v>
      </c>
      <c r="M34" s="79"/>
      <c r="N34" s="80"/>
      <c r="O34" s="80"/>
      <c r="P34" s="75">
        <f t="shared" si="3"/>
        <v>0</v>
      </c>
      <c r="Q34" s="76" t="str">
        <f t="shared" si="1"/>
        <v xml:space="preserve"> </v>
      </c>
      <c r="R34" s="135" t="s">
        <v>66</v>
      </c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79"/>
      <c r="H35" s="80"/>
      <c r="I35" s="80"/>
      <c r="J35" s="80"/>
      <c r="K35" s="75">
        <f t="shared" si="2"/>
        <v>0</v>
      </c>
      <c r="L35" s="76" t="str">
        <f t="shared" si="0"/>
        <v xml:space="preserve"> </v>
      </c>
      <c r="M35" s="79"/>
      <c r="N35" s="80"/>
      <c r="O35" s="80"/>
      <c r="P35" s="75">
        <f t="shared" si="3"/>
        <v>0</v>
      </c>
      <c r="Q35" s="76" t="str">
        <f t="shared" si="1"/>
        <v xml:space="preserve"> </v>
      </c>
      <c r="R35" s="135" t="s">
        <v>66</v>
      </c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79"/>
      <c r="H36" s="80"/>
      <c r="I36" s="80"/>
      <c r="J36" s="80"/>
      <c r="K36" s="75">
        <f t="shared" si="2"/>
        <v>0</v>
      </c>
      <c r="L36" s="76" t="str">
        <f t="shared" si="0"/>
        <v xml:space="preserve"> </v>
      </c>
      <c r="M36" s="79"/>
      <c r="N36" s="80"/>
      <c r="O36" s="80"/>
      <c r="P36" s="75">
        <f t="shared" si="3"/>
        <v>0</v>
      </c>
      <c r="Q36" s="76" t="str">
        <f t="shared" si="1"/>
        <v xml:space="preserve"> </v>
      </c>
      <c r="R36" s="135" t="s">
        <v>66</v>
      </c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79"/>
      <c r="H37" s="80"/>
      <c r="I37" s="80"/>
      <c r="J37" s="80"/>
      <c r="K37" s="75">
        <f t="shared" si="2"/>
        <v>0</v>
      </c>
      <c r="L37" s="76" t="str">
        <f t="shared" si="0"/>
        <v xml:space="preserve"> </v>
      </c>
      <c r="M37" s="79"/>
      <c r="N37" s="80"/>
      <c r="O37" s="80"/>
      <c r="P37" s="75">
        <f t="shared" si="3"/>
        <v>0</v>
      </c>
      <c r="Q37" s="76" t="str">
        <f t="shared" si="1"/>
        <v xml:space="preserve"> </v>
      </c>
      <c r="R37" s="135" t="s">
        <v>66</v>
      </c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79"/>
      <c r="H38" s="80"/>
      <c r="I38" s="80"/>
      <c r="J38" s="80"/>
      <c r="K38" s="75">
        <f t="shared" si="2"/>
        <v>0</v>
      </c>
      <c r="L38" s="76" t="str">
        <f t="shared" si="0"/>
        <v xml:space="preserve"> </v>
      </c>
      <c r="M38" s="79"/>
      <c r="N38" s="80"/>
      <c r="O38" s="80"/>
      <c r="P38" s="75">
        <f t="shared" si="3"/>
        <v>0</v>
      </c>
      <c r="Q38" s="76" t="str">
        <f t="shared" si="1"/>
        <v xml:space="preserve"> </v>
      </c>
      <c r="R38" s="135" t="s">
        <v>66</v>
      </c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79"/>
      <c r="H39" s="80"/>
      <c r="I39" s="80"/>
      <c r="J39" s="80"/>
      <c r="K39" s="75">
        <f t="shared" si="2"/>
        <v>0</v>
      </c>
      <c r="L39" s="76" t="str">
        <f t="shared" si="0"/>
        <v xml:space="preserve"> </v>
      </c>
      <c r="M39" s="79"/>
      <c r="N39" s="80"/>
      <c r="O39" s="80"/>
      <c r="P39" s="75">
        <f t="shared" si="3"/>
        <v>0</v>
      </c>
      <c r="Q39" s="76" t="str">
        <f t="shared" si="1"/>
        <v xml:space="preserve"> </v>
      </c>
      <c r="R39" s="135" t="s">
        <v>66</v>
      </c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79"/>
      <c r="H40" s="80"/>
      <c r="I40" s="80"/>
      <c r="J40" s="80"/>
      <c r="K40" s="75">
        <f t="shared" si="2"/>
        <v>0</v>
      </c>
      <c r="L40" s="76" t="str">
        <f t="shared" si="0"/>
        <v xml:space="preserve"> </v>
      </c>
      <c r="M40" s="79"/>
      <c r="N40" s="80"/>
      <c r="O40" s="80"/>
      <c r="P40" s="75">
        <f t="shared" si="3"/>
        <v>0</v>
      </c>
      <c r="Q40" s="76" t="str">
        <f t="shared" si="1"/>
        <v xml:space="preserve"> </v>
      </c>
      <c r="R40" s="135" t="s">
        <v>66</v>
      </c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79"/>
      <c r="H41" s="80"/>
      <c r="I41" s="80"/>
      <c r="J41" s="80"/>
      <c r="K41" s="75">
        <f t="shared" si="2"/>
        <v>0</v>
      </c>
      <c r="L41" s="76" t="str">
        <f t="shared" si="0"/>
        <v xml:space="preserve"> </v>
      </c>
      <c r="M41" s="79"/>
      <c r="N41" s="80"/>
      <c r="O41" s="80"/>
      <c r="P41" s="75">
        <f t="shared" si="3"/>
        <v>0</v>
      </c>
      <c r="Q41" s="76" t="str">
        <f t="shared" si="1"/>
        <v xml:space="preserve"> </v>
      </c>
      <c r="R41" s="135" t="s">
        <v>66</v>
      </c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79"/>
      <c r="H42" s="80"/>
      <c r="I42" s="80"/>
      <c r="J42" s="80"/>
      <c r="K42" s="75">
        <f t="shared" si="2"/>
        <v>0</v>
      </c>
      <c r="L42" s="76" t="str">
        <f t="shared" si="0"/>
        <v xml:space="preserve"> </v>
      </c>
      <c r="M42" s="79"/>
      <c r="N42" s="80"/>
      <c r="O42" s="80"/>
      <c r="P42" s="75">
        <f t="shared" si="3"/>
        <v>0</v>
      </c>
      <c r="Q42" s="76" t="str">
        <f t="shared" si="1"/>
        <v xml:space="preserve"> </v>
      </c>
      <c r="R42" s="135" t="s">
        <v>66</v>
      </c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79"/>
      <c r="H43" s="80"/>
      <c r="I43" s="80"/>
      <c r="J43" s="80"/>
      <c r="K43" s="75">
        <f t="shared" si="2"/>
        <v>0</v>
      </c>
      <c r="L43" s="76" t="str">
        <f t="shared" si="0"/>
        <v xml:space="preserve"> </v>
      </c>
      <c r="M43" s="79"/>
      <c r="N43" s="80"/>
      <c r="O43" s="80"/>
      <c r="P43" s="75">
        <f t="shared" si="3"/>
        <v>0</v>
      </c>
      <c r="Q43" s="76" t="str">
        <f t="shared" si="1"/>
        <v xml:space="preserve"> </v>
      </c>
      <c r="R43" s="135" t="s">
        <v>66</v>
      </c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79"/>
      <c r="H44" s="80"/>
      <c r="I44" s="80"/>
      <c r="J44" s="80"/>
      <c r="K44" s="75">
        <f t="shared" si="2"/>
        <v>0</v>
      </c>
      <c r="L44" s="76" t="str">
        <f t="shared" si="0"/>
        <v xml:space="preserve"> </v>
      </c>
      <c r="M44" s="79"/>
      <c r="N44" s="80"/>
      <c r="O44" s="80"/>
      <c r="P44" s="75">
        <f t="shared" si="3"/>
        <v>0</v>
      </c>
      <c r="Q44" s="76" t="str">
        <f t="shared" si="1"/>
        <v xml:space="preserve"> </v>
      </c>
      <c r="R44" s="135" t="s">
        <v>66</v>
      </c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79"/>
      <c r="H45" s="80"/>
      <c r="I45" s="80"/>
      <c r="J45" s="80"/>
      <c r="K45" s="75">
        <f t="shared" si="2"/>
        <v>0</v>
      </c>
      <c r="L45" s="76" t="str">
        <f t="shared" si="0"/>
        <v xml:space="preserve"> </v>
      </c>
      <c r="M45" s="79"/>
      <c r="N45" s="80"/>
      <c r="O45" s="80"/>
      <c r="P45" s="75">
        <f t="shared" si="3"/>
        <v>0</v>
      </c>
      <c r="Q45" s="76" t="str">
        <f t="shared" si="1"/>
        <v xml:space="preserve"> </v>
      </c>
      <c r="R45" s="135" t="s">
        <v>66</v>
      </c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/>
      <c r="H46" s="80"/>
      <c r="I46" s="80"/>
      <c r="J46" s="80"/>
      <c r="K46" s="75">
        <f t="shared" si="2"/>
        <v>0</v>
      </c>
      <c r="L46" s="76" t="str">
        <f t="shared" si="0"/>
        <v xml:space="preserve"> </v>
      </c>
      <c r="M46" s="79"/>
      <c r="N46" s="80"/>
      <c r="O46" s="80"/>
      <c r="P46" s="75">
        <f t="shared" si="3"/>
        <v>0</v>
      </c>
      <c r="Q46" s="76" t="str">
        <f t="shared" si="1"/>
        <v xml:space="preserve"> </v>
      </c>
      <c r="R46" s="135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79"/>
      <c r="H47" s="80"/>
      <c r="I47" s="80"/>
      <c r="J47" s="80"/>
      <c r="K47" s="75">
        <f t="shared" si="2"/>
        <v>0</v>
      </c>
      <c r="L47" s="76" t="str">
        <f t="shared" si="0"/>
        <v xml:space="preserve"> </v>
      </c>
      <c r="M47" s="79"/>
      <c r="N47" s="80"/>
      <c r="O47" s="80"/>
      <c r="P47" s="75">
        <f t="shared" si="3"/>
        <v>0</v>
      </c>
      <c r="Q47" s="76" t="str">
        <f t="shared" si="1"/>
        <v xml:space="preserve"> </v>
      </c>
      <c r="R47" s="135" t="s">
        <v>66</v>
      </c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79"/>
      <c r="H48" s="80"/>
      <c r="I48" s="80"/>
      <c r="J48" s="80"/>
      <c r="K48" s="75">
        <f t="shared" si="2"/>
        <v>0</v>
      </c>
      <c r="L48" s="76" t="str">
        <f t="shared" si="0"/>
        <v xml:space="preserve"> </v>
      </c>
      <c r="M48" s="79"/>
      <c r="N48" s="80"/>
      <c r="O48" s="80"/>
      <c r="P48" s="75">
        <f t="shared" si="3"/>
        <v>0</v>
      </c>
      <c r="Q48" s="76" t="str">
        <f t="shared" si="1"/>
        <v xml:space="preserve"> </v>
      </c>
      <c r="R48" s="135" t="s">
        <v>66</v>
      </c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79"/>
      <c r="H49" s="80"/>
      <c r="I49" s="80"/>
      <c r="J49" s="80"/>
      <c r="K49" s="75">
        <f t="shared" si="2"/>
        <v>0</v>
      </c>
      <c r="L49" s="76" t="str">
        <f t="shared" si="0"/>
        <v xml:space="preserve"> </v>
      </c>
      <c r="M49" s="79"/>
      <c r="N49" s="80"/>
      <c r="O49" s="80"/>
      <c r="P49" s="75">
        <f t="shared" si="3"/>
        <v>0</v>
      </c>
      <c r="Q49" s="76" t="str">
        <f t="shared" si="1"/>
        <v xml:space="preserve"> </v>
      </c>
      <c r="R49" s="135" t="s">
        <v>66</v>
      </c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79"/>
      <c r="H50" s="80"/>
      <c r="I50" s="80"/>
      <c r="J50" s="80"/>
      <c r="K50" s="75">
        <f t="shared" si="2"/>
        <v>0</v>
      </c>
      <c r="L50" s="76" t="str">
        <f t="shared" si="0"/>
        <v xml:space="preserve"> </v>
      </c>
      <c r="M50" s="79"/>
      <c r="N50" s="80"/>
      <c r="O50" s="80"/>
      <c r="P50" s="75">
        <f t="shared" si="3"/>
        <v>0</v>
      </c>
      <c r="Q50" s="76" t="str">
        <f t="shared" si="1"/>
        <v xml:space="preserve"> </v>
      </c>
      <c r="R50" s="135" t="s">
        <v>66</v>
      </c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79"/>
      <c r="H51" s="80"/>
      <c r="I51" s="80"/>
      <c r="J51" s="80"/>
      <c r="K51" s="75">
        <f t="shared" si="2"/>
        <v>0</v>
      </c>
      <c r="L51" s="76" t="str">
        <f t="shared" si="0"/>
        <v xml:space="preserve"> </v>
      </c>
      <c r="M51" s="79"/>
      <c r="N51" s="80"/>
      <c r="O51" s="80"/>
      <c r="P51" s="75">
        <f t="shared" si="3"/>
        <v>0</v>
      </c>
      <c r="Q51" s="76" t="str">
        <f t="shared" si="1"/>
        <v xml:space="preserve"> </v>
      </c>
      <c r="R51" s="135" t="s">
        <v>66</v>
      </c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79"/>
      <c r="H52" s="80"/>
      <c r="I52" s="80"/>
      <c r="J52" s="80"/>
      <c r="K52" s="75">
        <f t="shared" si="2"/>
        <v>0</v>
      </c>
      <c r="L52" s="76" t="str">
        <f t="shared" si="0"/>
        <v xml:space="preserve"> </v>
      </c>
      <c r="M52" s="79"/>
      <c r="N52" s="80"/>
      <c r="O52" s="80"/>
      <c r="P52" s="75">
        <f t="shared" si="3"/>
        <v>0</v>
      </c>
      <c r="Q52" s="76" t="str">
        <f t="shared" si="1"/>
        <v xml:space="preserve"> </v>
      </c>
      <c r="R52" s="135" t="s">
        <v>66</v>
      </c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79"/>
      <c r="H53" s="80"/>
      <c r="I53" s="80"/>
      <c r="J53" s="80"/>
      <c r="K53" s="75">
        <f t="shared" si="2"/>
        <v>0</v>
      </c>
      <c r="L53" s="76" t="str">
        <f t="shared" si="0"/>
        <v xml:space="preserve"> </v>
      </c>
      <c r="M53" s="79"/>
      <c r="N53" s="80"/>
      <c r="O53" s="80"/>
      <c r="P53" s="75">
        <f t="shared" si="3"/>
        <v>0</v>
      </c>
      <c r="Q53" s="76" t="str">
        <f t="shared" si="1"/>
        <v xml:space="preserve"> </v>
      </c>
      <c r="R53" s="135" t="s">
        <v>66</v>
      </c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79"/>
      <c r="H54" s="80"/>
      <c r="I54" s="80"/>
      <c r="J54" s="80"/>
      <c r="K54" s="75">
        <f t="shared" si="2"/>
        <v>0</v>
      </c>
      <c r="L54" s="76" t="str">
        <f t="shared" si="0"/>
        <v xml:space="preserve"> </v>
      </c>
      <c r="M54" s="79"/>
      <c r="N54" s="80"/>
      <c r="O54" s="80"/>
      <c r="P54" s="75">
        <f t="shared" si="3"/>
        <v>0</v>
      </c>
      <c r="Q54" s="76" t="str">
        <f t="shared" si="1"/>
        <v xml:space="preserve"> </v>
      </c>
      <c r="R54" s="135" t="s">
        <v>66</v>
      </c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79"/>
      <c r="H55" s="80"/>
      <c r="I55" s="80"/>
      <c r="J55" s="80"/>
      <c r="K55" s="75">
        <f t="shared" si="2"/>
        <v>0</v>
      </c>
      <c r="L55" s="76" t="str">
        <f t="shared" si="0"/>
        <v xml:space="preserve"> </v>
      </c>
      <c r="M55" s="79"/>
      <c r="N55" s="80"/>
      <c r="O55" s="80"/>
      <c r="P55" s="75">
        <f t="shared" si="3"/>
        <v>0</v>
      </c>
      <c r="Q55" s="76" t="str">
        <f t="shared" si="1"/>
        <v xml:space="preserve"> </v>
      </c>
      <c r="R55" s="135" t="s">
        <v>66</v>
      </c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79"/>
      <c r="H56" s="80"/>
      <c r="I56" s="80"/>
      <c r="J56" s="80"/>
      <c r="K56" s="75">
        <f t="shared" si="2"/>
        <v>0</v>
      </c>
      <c r="L56" s="76" t="str">
        <f t="shared" si="0"/>
        <v xml:space="preserve"> </v>
      </c>
      <c r="M56" s="79"/>
      <c r="N56" s="80"/>
      <c r="O56" s="80"/>
      <c r="P56" s="75">
        <f t="shared" si="3"/>
        <v>0</v>
      </c>
      <c r="Q56" s="76" t="str">
        <f t="shared" si="1"/>
        <v xml:space="preserve"> </v>
      </c>
      <c r="R56" s="135" t="s">
        <v>66</v>
      </c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79"/>
      <c r="H57" s="80"/>
      <c r="I57" s="80"/>
      <c r="J57" s="80"/>
      <c r="K57" s="75">
        <f t="shared" si="2"/>
        <v>0</v>
      </c>
      <c r="L57" s="76" t="str">
        <f t="shared" si="0"/>
        <v xml:space="preserve"> </v>
      </c>
      <c r="M57" s="79"/>
      <c r="N57" s="80"/>
      <c r="O57" s="80"/>
      <c r="P57" s="75">
        <f t="shared" si="3"/>
        <v>0</v>
      </c>
      <c r="Q57" s="76" t="str">
        <f t="shared" si="1"/>
        <v xml:space="preserve"> </v>
      </c>
      <c r="R57" s="135" t="s">
        <v>66</v>
      </c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79"/>
      <c r="H58" s="80"/>
      <c r="I58" s="80"/>
      <c r="J58" s="80"/>
      <c r="K58" s="75">
        <f t="shared" si="2"/>
        <v>0</v>
      </c>
      <c r="L58" s="76" t="str">
        <f t="shared" si="0"/>
        <v xml:space="preserve"> </v>
      </c>
      <c r="M58" s="79"/>
      <c r="N58" s="80"/>
      <c r="O58" s="80"/>
      <c r="P58" s="75">
        <f t="shared" si="3"/>
        <v>0</v>
      </c>
      <c r="Q58" s="76" t="str">
        <f t="shared" si="1"/>
        <v xml:space="preserve"> </v>
      </c>
      <c r="R58" s="135" t="s">
        <v>66</v>
      </c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79"/>
      <c r="H59" s="80"/>
      <c r="I59" s="80"/>
      <c r="J59" s="80"/>
      <c r="K59" s="75">
        <f t="shared" si="2"/>
        <v>0</v>
      </c>
      <c r="L59" s="76" t="str">
        <f t="shared" si="0"/>
        <v xml:space="preserve"> </v>
      </c>
      <c r="M59" s="79"/>
      <c r="N59" s="80"/>
      <c r="O59" s="80"/>
      <c r="P59" s="75">
        <f t="shared" si="3"/>
        <v>0</v>
      </c>
      <c r="Q59" s="76" t="str">
        <f t="shared" si="1"/>
        <v xml:space="preserve"> </v>
      </c>
      <c r="R59" s="135" t="s">
        <v>66</v>
      </c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79"/>
      <c r="H60" s="80"/>
      <c r="I60" s="80"/>
      <c r="J60" s="80"/>
      <c r="K60" s="75">
        <f t="shared" si="2"/>
        <v>0</v>
      </c>
      <c r="L60" s="76" t="str">
        <f t="shared" si="0"/>
        <v xml:space="preserve"> </v>
      </c>
      <c r="M60" s="79"/>
      <c r="N60" s="80"/>
      <c r="O60" s="80"/>
      <c r="P60" s="75">
        <f t="shared" si="3"/>
        <v>0</v>
      </c>
      <c r="Q60" s="76" t="str">
        <f t="shared" si="1"/>
        <v xml:space="preserve"> </v>
      </c>
      <c r="R60" s="135" t="s">
        <v>66</v>
      </c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79"/>
      <c r="H61" s="80"/>
      <c r="I61" s="80"/>
      <c r="J61" s="80"/>
      <c r="K61" s="75">
        <f t="shared" si="2"/>
        <v>0</v>
      </c>
      <c r="L61" s="76" t="str">
        <f t="shared" si="0"/>
        <v xml:space="preserve"> </v>
      </c>
      <c r="M61" s="79"/>
      <c r="N61" s="80"/>
      <c r="O61" s="80"/>
      <c r="P61" s="75">
        <f t="shared" si="3"/>
        <v>0</v>
      </c>
      <c r="Q61" s="76" t="str">
        <f t="shared" si="1"/>
        <v xml:space="preserve"> </v>
      </c>
      <c r="R61" s="135" t="s">
        <v>66</v>
      </c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79"/>
      <c r="H62" s="80"/>
      <c r="I62" s="80"/>
      <c r="J62" s="80"/>
      <c r="K62" s="75">
        <f t="shared" si="2"/>
        <v>0</v>
      </c>
      <c r="L62" s="76" t="str">
        <f t="shared" si="0"/>
        <v xml:space="preserve"> </v>
      </c>
      <c r="M62" s="79"/>
      <c r="N62" s="80"/>
      <c r="O62" s="80"/>
      <c r="P62" s="75">
        <f t="shared" si="3"/>
        <v>0</v>
      </c>
      <c r="Q62" s="76" t="str">
        <f t="shared" si="1"/>
        <v xml:space="preserve"> </v>
      </c>
      <c r="R62" s="135" t="s">
        <v>66</v>
      </c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79"/>
      <c r="H63" s="80"/>
      <c r="I63" s="80"/>
      <c r="J63" s="80"/>
      <c r="K63" s="75">
        <f t="shared" si="2"/>
        <v>0</v>
      </c>
      <c r="L63" s="76" t="str">
        <f t="shared" si="0"/>
        <v xml:space="preserve"> </v>
      </c>
      <c r="M63" s="79"/>
      <c r="N63" s="80"/>
      <c r="O63" s="80"/>
      <c r="P63" s="75">
        <f t="shared" si="3"/>
        <v>0</v>
      </c>
      <c r="Q63" s="76" t="str">
        <f t="shared" si="1"/>
        <v xml:space="preserve"> </v>
      </c>
      <c r="R63" s="135" t="s">
        <v>66</v>
      </c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79"/>
      <c r="H64" s="80"/>
      <c r="I64" s="80"/>
      <c r="J64" s="80"/>
      <c r="K64" s="75">
        <f t="shared" si="2"/>
        <v>0</v>
      </c>
      <c r="L64" s="76" t="str">
        <f t="shared" si="0"/>
        <v xml:space="preserve"> </v>
      </c>
      <c r="M64" s="79"/>
      <c r="N64" s="80"/>
      <c r="O64" s="80"/>
      <c r="P64" s="75">
        <f t="shared" si="3"/>
        <v>0</v>
      </c>
      <c r="Q64" s="76" t="str">
        <f t="shared" si="1"/>
        <v xml:space="preserve"> </v>
      </c>
      <c r="R64" s="135" t="s">
        <v>66</v>
      </c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79"/>
      <c r="H65" s="80"/>
      <c r="I65" s="80"/>
      <c r="J65" s="80"/>
      <c r="K65" s="75">
        <f t="shared" si="2"/>
        <v>0</v>
      </c>
      <c r="L65" s="76" t="str">
        <f t="shared" si="0"/>
        <v xml:space="preserve"> </v>
      </c>
      <c r="M65" s="79"/>
      <c r="N65" s="80"/>
      <c r="O65" s="80"/>
      <c r="P65" s="75">
        <f t="shared" si="3"/>
        <v>0</v>
      </c>
      <c r="Q65" s="76" t="str">
        <f t="shared" si="1"/>
        <v xml:space="preserve"> </v>
      </c>
      <c r="R65" s="135" t="s">
        <v>66</v>
      </c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79"/>
      <c r="H66" s="80"/>
      <c r="I66" s="80"/>
      <c r="J66" s="80"/>
      <c r="K66" s="75">
        <f t="shared" si="2"/>
        <v>0</v>
      </c>
      <c r="L66" s="76" t="str">
        <f t="shared" si="0"/>
        <v xml:space="preserve"> </v>
      </c>
      <c r="M66" s="79"/>
      <c r="N66" s="80"/>
      <c r="O66" s="80"/>
      <c r="P66" s="75">
        <f t="shared" si="3"/>
        <v>0</v>
      </c>
      <c r="Q66" s="76" t="str">
        <f t="shared" si="1"/>
        <v xml:space="preserve"> </v>
      </c>
      <c r="R66" s="135" t="s">
        <v>66</v>
      </c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79"/>
      <c r="H67" s="80"/>
      <c r="I67" s="80"/>
      <c r="J67" s="80"/>
      <c r="K67" s="75">
        <f t="shared" si="2"/>
        <v>0</v>
      </c>
      <c r="L67" s="76" t="str">
        <f t="shared" si="0"/>
        <v xml:space="preserve"> </v>
      </c>
      <c r="M67" s="79"/>
      <c r="N67" s="80"/>
      <c r="O67" s="80"/>
      <c r="P67" s="75">
        <f t="shared" si="3"/>
        <v>0</v>
      </c>
      <c r="Q67" s="76" t="str">
        <f t="shared" si="1"/>
        <v xml:space="preserve"> </v>
      </c>
      <c r="R67" s="135" t="s">
        <v>66</v>
      </c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79"/>
      <c r="H68" s="80"/>
      <c r="I68" s="80"/>
      <c r="J68" s="80"/>
      <c r="K68" s="75">
        <f t="shared" si="2"/>
        <v>0</v>
      </c>
      <c r="L68" s="76" t="str">
        <f t="shared" si="0"/>
        <v xml:space="preserve"> </v>
      </c>
      <c r="M68" s="79"/>
      <c r="N68" s="80"/>
      <c r="O68" s="80"/>
      <c r="P68" s="75">
        <f t="shared" si="3"/>
        <v>0</v>
      </c>
      <c r="Q68" s="76" t="str">
        <f t="shared" si="1"/>
        <v xml:space="preserve"> </v>
      </c>
      <c r="R68" s="135" t="s">
        <v>66</v>
      </c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79"/>
      <c r="H69" s="80"/>
      <c r="I69" s="80"/>
      <c r="J69" s="80"/>
      <c r="K69" s="75">
        <f t="shared" si="2"/>
        <v>0</v>
      </c>
      <c r="L69" s="76" t="str">
        <f t="shared" si="0"/>
        <v xml:space="preserve"> </v>
      </c>
      <c r="M69" s="79"/>
      <c r="N69" s="80"/>
      <c r="O69" s="80"/>
      <c r="P69" s="75">
        <f t="shared" si="3"/>
        <v>0</v>
      </c>
      <c r="Q69" s="76" t="str">
        <f t="shared" si="1"/>
        <v xml:space="preserve"> </v>
      </c>
      <c r="R69" s="135" t="s">
        <v>66</v>
      </c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79"/>
      <c r="H70" s="80"/>
      <c r="I70" s="80"/>
      <c r="J70" s="80"/>
      <c r="K70" s="75">
        <f t="shared" si="2"/>
        <v>0</v>
      </c>
      <c r="L70" s="76" t="str">
        <f t="shared" si="0"/>
        <v xml:space="preserve"> </v>
      </c>
      <c r="M70" s="79"/>
      <c r="N70" s="80"/>
      <c r="O70" s="80"/>
      <c r="P70" s="75">
        <f t="shared" si="3"/>
        <v>0</v>
      </c>
      <c r="Q70" s="76" t="str">
        <f t="shared" si="1"/>
        <v xml:space="preserve"> </v>
      </c>
      <c r="R70" s="135" t="s">
        <v>66</v>
      </c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79"/>
      <c r="H71" s="80"/>
      <c r="I71" s="80"/>
      <c r="J71" s="80"/>
      <c r="K71" s="75">
        <f t="shared" si="2"/>
        <v>0</v>
      </c>
      <c r="L71" s="76" t="str">
        <f t="shared" ref="L71:L134" si="4">VLOOKUP(K71,predikat,2)</f>
        <v xml:space="preserve"> </v>
      </c>
      <c r="M71" s="79"/>
      <c r="N71" s="80"/>
      <c r="O71" s="80"/>
      <c r="P71" s="75">
        <f t="shared" si="3"/>
        <v>0</v>
      </c>
      <c r="Q71" s="76" t="str">
        <f t="shared" ref="Q71:Q134" si="5">VLOOKUP(P71,predikat,2)</f>
        <v xml:space="preserve"> </v>
      </c>
      <c r="R71" s="135" t="s">
        <v>66</v>
      </c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79"/>
      <c r="H72" s="80"/>
      <c r="I72" s="80"/>
      <c r="J72" s="80"/>
      <c r="K72" s="75">
        <f t="shared" ref="K72:K135" si="6">IF(COUNTA(G72:I72)=0,0,ROUND((SUM(G72:I72)/COUNTA(G72:I72)*$J$1+SUM(J72)*$J$2)/($J$1+$J$2),0))</f>
        <v>0</v>
      </c>
      <c r="L72" s="76" t="str">
        <f t="shared" si="4"/>
        <v xml:space="preserve"> </v>
      </c>
      <c r="M72" s="79"/>
      <c r="N72" s="80"/>
      <c r="O72" s="80"/>
      <c r="P72" s="75">
        <f t="shared" ref="P72:P135" si="7">IF(SUM(M72:O72)=0,0,ROUND(SUM(M72:O72)/COUNTA(M72:O72),0))</f>
        <v>0</v>
      </c>
      <c r="Q72" s="76" t="str">
        <f t="shared" si="5"/>
        <v xml:space="preserve"> </v>
      </c>
      <c r="R72" s="135" t="s">
        <v>66</v>
      </c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79"/>
      <c r="H73" s="80"/>
      <c r="I73" s="80"/>
      <c r="J73" s="80"/>
      <c r="K73" s="75">
        <f t="shared" si="6"/>
        <v>0</v>
      </c>
      <c r="L73" s="76" t="str">
        <f t="shared" si="4"/>
        <v xml:space="preserve"> </v>
      </c>
      <c r="M73" s="79"/>
      <c r="N73" s="80"/>
      <c r="O73" s="80"/>
      <c r="P73" s="75">
        <f t="shared" si="7"/>
        <v>0</v>
      </c>
      <c r="Q73" s="76" t="str">
        <f t="shared" si="5"/>
        <v xml:space="preserve"> </v>
      </c>
      <c r="R73" s="135" t="s">
        <v>66</v>
      </c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79"/>
      <c r="H74" s="80"/>
      <c r="I74" s="80"/>
      <c r="J74" s="80"/>
      <c r="K74" s="75">
        <f t="shared" si="6"/>
        <v>0</v>
      </c>
      <c r="L74" s="76" t="str">
        <f t="shared" si="4"/>
        <v xml:space="preserve"> </v>
      </c>
      <c r="M74" s="79"/>
      <c r="N74" s="80"/>
      <c r="O74" s="80"/>
      <c r="P74" s="75">
        <f t="shared" si="7"/>
        <v>0</v>
      </c>
      <c r="Q74" s="76" t="str">
        <f t="shared" si="5"/>
        <v xml:space="preserve"> </v>
      </c>
      <c r="R74" s="135" t="s">
        <v>66</v>
      </c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79"/>
      <c r="H75" s="80"/>
      <c r="I75" s="80"/>
      <c r="J75" s="80"/>
      <c r="K75" s="75">
        <f t="shared" si="6"/>
        <v>0</v>
      </c>
      <c r="L75" s="76" t="str">
        <f t="shared" si="4"/>
        <v xml:space="preserve"> </v>
      </c>
      <c r="M75" s="79"/>
      <c r="N75" s="80"/>
      <c r="O75" s="80"/>
      <c r="P75" s="75">
        <f t="shared" si="7"/>
        <v>0</v>
      </c>
      <c r="Q75" s="76" t="str">
        <f t="shared" si="5"/>
        <v xml:space="preserve"> </v>
      </c>
      <c r="R75" s="135" t="s">
        <v>66</v>
      </c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79"/>
      <c r="H76" s="80"/>
      <c r="I76" s="80"/>
      <c r="J76" s="80"/>
      <c r="K76" s="75">
        <f t="shared" si="6"/>
        <v>0</v>
      </c>
      <c r="L76" s="76" t="str">
        <f t="shared" si="4"/>
        <v xml:space="preserve"> </v>
      </c>
      <c r="M76" s="79"/>
      <c r="N76" s="80"/>
      <c r="O76" s="80"/>
      <c r="P76" s="75">
        <f t="shared" si="7"/>
        <v>0</v>
      </c>
      <c r="Q76" s="76" t="str">
        <f t="shared" si="5"/>
        <v xml:space="preserve"> </v>
      </c>
      <c r="R76" s="135" t="s">
        <v>66</v>
      </c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79"/>
      <c r="H77" s="80"/>
      <c r="I77" s="80"/>
      <c r="J77" s="80"/>
      <c r="K77" s="75">
        <f t="shared" si="6"/>
        <v>0</v>
      </c>
      <c r="L77" s="76" t="str">
        <f t="shared" si="4"/>
        <v xml:space="preserve"> </v>
      </c>
      <c r="M77" s="79"/>
      <c r="N77" s="80"/>
      <c r="O77" s="80"/>
      <c r="P77" s="75">
        <f t="shared" si="7"/>
        <v>0</v>
      </c>
      <c r="Q77" s="76" t="str">
        <f t="shared" si="5"/>
        <v xml:space="preserve"> </v>
      </c>
      <c r="R77" s="135" t="s">
        <v>66</v>
      </c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79"/>
      <c r="H78" s="80"/>
      <c r="I78" s="80"/>
      <c r="J78" s="80"/>
      <c r="K78" s="75">
        <f t="shared" si="6"/>
        <v>0</v>
      </c>
      <c r="L78" s="76" t="str">
        <f t="shared" si="4"/>
        <v xml:space="preserve"> </v>
      </c>
      <c r="M78" s="79"/>
      <c r="N78" s="80"/>
      <c r="O78" s="80"/>
      <c r="P78" s="75">
        <f t="shared" si="7"/>
        <v>0</v>
      </c>
      <c r="Q78" s="76" t="str">
        <f t="shared" si="5"/>
        <v xml:space="preserve"> </v>
      </c>
      <c r="R78" s="135" t="s">
        <v>66</v>
      </c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79"/>
      <c r="H79" s="80"/>
      <c r="I79" s="80"/>
      <c r="J79" s="80"/>
      <c r="K79" s="75">
        <f t="shared" si="6"/>
        <v>0</v>
      </c>
      <c r="L79" s="76" t="str">
        <f t="shared" si="4"/>
        <v xml:space="preserve"> </v>
      </c>
      <c r="M79" s="79"/>
      <c r="N79" s="80"/>
      <c r="O79" s="80"/>
      <c r="P79" s="75">
        <f t="shared" si="7"/>
        <v>0</v>
      </c>
      <c r="Q79" s="76" t="str">
        <f t="shared" si="5"/>
        <v xml:space="preserve"> </v>
      </c>
      <c r="R79" s="135" t="s">
        <v>66</v>
      </c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79"/>
      <c r="H80" s="80"/>
      <c r="I80" s="80"/>
      <c r="J80" s="80"/>
      <c r="K80" s="75">
        <f t="shared" si="6"/>
        <v>0</v>
      </c>
      <c r="L80" s="76" t="str">
        <f t="shared" si="4"/>
        <v xml:space="preserve"> </v>
      </c>
      <c r="M80" s="79"/>
      <c r="N80" s="80"/>
      <c r="O80" s="80"/>
      <c r="P80" s="75">
        <f t="shared" si="7"/>
        <v>0</v>
      </c>
      <c r="Q80" s="76" t="str">
        <f t="shared" si="5"/>
        <v xml:space="preserve"> </v>
      </c>
      <c r="R80" s="135" t="s">
        <v>66</v>
      </c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79"/>
      <c r="H81" s="80"/>
      <c r="I81" s="80"/>
      <c r="J81" s="80"/>
      <c r="K81" s="75">
        <f t="shared" si="6"/>
        <v>0</v>
      </c>
      <c r="L81" s="76" t="str">
        <f t="shared" si="4"/>
        <v xml:space="preserve"> </v>
      </c>
      <c r="M81" s="79"/>
      <c r="N81" s="80"/>
      <c r="O81" s="80"/>
      <c r="P81" s="75">
        <f t="shared" si="7"/>
        <v>0</v>
      </c>
      <c r="Q81" s="76" t="str">
        <f t="shared" si="5"/>
        <v xml:space="preserve"> </v>
      </c>
      <c r="R81" s="135" t="s">
        <v>66</v>
      </c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79"/>
      <c r="H82" s="80"/>
      <c r="I82" s="80"/>
      <c r="J82" s="80"/>
      <c r="K82" s="75">
        <f t="shared" si="6"/>
        <v>0</v>
      </c>
      <c r="L82" s="76" t="str">
        <f t="shared" si="4"/>
        <v xml:space="preserve"> </v>
      </c>
      <c r="M82" s="79"/>
      <c r="N82" s="80"/>
      <c r="O82" s="80"/>
      <c r="P82" s="75">
        <f t="shared" si="7"/>
        <v>0</v>
      </c>
      <c r="Q82" s="76" t="str">
        <f t="shared" si="5"/>
        <v xml:space="preserve"> </v>
      </c>
      <c r="R82" s="135" t="s">
        <v>66</v>
      </c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79"/>
      <c r="H83" s="80"/>
      <c r="I83" s="80"/>
      <c r="J83" s="80"/>
      <c r="K83" s="75">
        <f t="shared" si="6"/>
        <v>0</v>
      </c>
      <c r="L83" s="76" t="str">
        <f t="shared" si="4"/>
        <v xml:space="preserve"> </v>
      </c>
      <c r="M83" s="79"/>
      <c r="N83" s="80"/>
      <c r="O83" s="80"/>
      <c r="P83" s="75">
        <f t="shared" si="7"/>
        <v>0</v>
      </c>
      <c r="Q83" s="76" t="str">
        <f t="shared" si="5"/>
        <v xml:space="preserve"> </v>
      </c>
      <c r="R83" s="135" t="s">
        <v>66</v>
      </c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79"/>
      <c r="H84" s="80"/>
      <c r="I84" s="80"/>
      <c r="J84" s="80"/>
      <c r="K84" s="75">
        <f t="shared" si="6"/>
        <v>0</v>
      </c>
      <c r="L84" s="76" t="str">
        <f t="shared" si="4"/>
        <v xml:space="preserve"> </v>
      </c>
      <c r="M84" s="79"/>
      <c r="N84" s="80"/>
      <c r="O84" s="80"/>
      <c r="P84" s="75">
        <f t="shared" si="7"/>
        <v>0</v>
      </c>
      <c r="Q84" s="76" t="str">
        <f t="shared" si="5"/>
        <v xml:space="preserve"> </v>
      </c>
      <c r="R84" s="135" t="s">
        <v>66</v>
      </c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79"/>
      <c r="H85" s="80"/>
      <c r="I85" s="80"/>
      <c r="J85" s="80"/>
      <c r="K85" s="75">
        <f t="shared" si="6"/>
        <v>0</v>
      </c>
      <c r="L85" s="76" t="str">
        <f t="shared" si="4"/>
        <v xml:space="preserve"> </v>
      </c>
      <c r="M85" s="79"/>
      <c r="N85" s="80"/>
      <c r="O85" s="80"/>
      <c r="P85" s="75">
        <f t="shared" si="7"/>
        <v>0</v>
      </c>
      <c r="Q85" s="76" t="str">
        <f t="shared" si="5"/>
        <v xml:space="preserve"> </v>
      </c>
      <c r="R85" s="135" t="s">
        <v>66</v>
      </c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79"/>
      <c r="H86" s="80"/>
      <c r="I86" s="80"/>
      <c r="J86" s="80"/>
      <c r="K86" s="75">
        <f t="shared" si="6"/>
        <v>0</v>
      </c>
      <c r="L86" s="76" t="str">
        <f t="shared" si="4"/>
        <v xml:space="preserve"> </v>
      </c>
      <c r="M86" s="79"/>
      <c r="N86" s="80"/>
      <c r="O86" s="80"/>
      <c r="P86" s="75">
        <f t="shared" si="7"/>
        <v>0</v>
      </c>
      <c r="Q86" s="76" t="str">
        <f t="shared" si="5"/>
        <v xml:space="preserve"> </v>
      </c>
      <c r="R86" s="135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79"/>
      <c r="H87" s="80"/>
      <c r="I87" s="80"/>
      <c r="J87" s="80"/>
      <c r="K87" s="75">
        <f t="shared" si="6"/>
        <v>0</v>
      </c>
      <c r="L87" s="76" t="str">
        <f t="shared" si="4"/>
        <v xml:space="preserve"> </v>
      </c>
      <c r="M87" s="79"/>
      <c r="N87" s="80"/>
      <c r="O87" s="80"/>
      <c r="P87" s="75">
        <f t="shared" si="7"/>
        <v>0</v>
      </c>
      <c r="Q87" s="76" t="str">
        <f t="shared" si="5"/>
        <v xml:space="preserve"> </v>
      </c>
      <c r="R87" s="135" t="s">
        <v>66</v>
      </c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79"/>
      <c r="H88" s="80"/>
      <c r="I88" s="80"/>
      <c r="J88" s="80"/>
      <c r="K88" s="75">
        <f t="shared" si="6"/>
        <v>0</v>
      </c>
      <c r="L88" s="76" t="str">
        <f t="shared" si="4"/>
        <v xml:space="preserve"> </v>
      </c>
      <c r="M88" s="79"/>
      <c r="N88" s="80"/>
      <c r="O88" s="80"/>
      <c r="P88" s="75">
        <f t="shared" si="7"/>
        <v>0</v>
      </c>
      <c r="Q88" s="76" t="str">
        <f t="shared" si="5"/>
        <v xml:space="preserve"> </v>
      </c>
      <c r="R88" s="135" t="s">
        <v>66</v>
      </c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79"/>
      <c r="H89" s="80"/>
      <c r="I89" s="80"/>
      <c r="J89" s="80"/>
      <c r="K89" s="75">
        <f t="shared" si="6"/>
        <v>0</v>
      </c>
      <c r="L89" s="76" t="str">
        <f t="shared" si="4"/>
        <v xml:space="preserve"> </v>
      </c>
      <c r="M89" s="79"/>
      <c r="N89" s="80"/>
      <c r="O89" s="80"/>
      <c r="P89" s="75">
        <f t="shared" si="7"/>
        <v>0</v>
      </c>
      <c r="Q89" s="76" t="str">
        <f t="shared" si="5"/>
        <v xml:space="preserve"> </v>
      </c>
      <c r="R89" s="135" t="s">
        <v>66</v>
      </c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79"/>
      <c r="H90" s="80"/>
      <c r="I90" s="80"/>
      <c r="J90" s="80"/>
      <c r="K90" s="75">
        <f t="shared" si="6"/>
        <v>0</v>
      </c>
      <c r="L90" s="76" t="str">
        <f t="shared" si="4"/>
        <v xml:space="preserve"> </v>
      </c>
      <c r="M90" s="79"/>
      <c r="N90" s="80"/>
      <c r="O90" s="80"/>
      <c r="P90" s="75">
        <f t="shared" si="7"/>
        <v>0</v>
      </c>
      <c r="Q90" s="76" t="str">
        <f t="shared" si="5"/>
        <v xml:space="preserve"> </v>
      </c>
      <c r="R90" s="135" t="s">
        <v>66</v>
      </c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79"/>
      <c r="H91" s="80"/>
      <c r="I91" s="80"/>
      <c r="J91" s="80"/>
      <c r="K91" s="75">
        <f t="shared" si="6"/>
        <v>0</v>
      </c>
      <c r="L91" s="76" t="str">
        <f t="shared" si="4"/>
        <v xml:space="preserve"> </v>
      </c>
      <c r="M91" s="79"/>
      <c r="N91" s="80"/>
      <c r="O91" s="80"/>
      <c r="P91" s="75">
        <f t="shared" si="7"/>
        <v>0</v>
      </c>
      <c r="Q91" s="76" t="str">
        <f t="shared" si="5"/>
        <v xml:space="preserve"> </v>
      </c>
      <c r="R91" s="135" t="s">
        <v>66</v>
      </c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79"/>
      <c r="H92" s="80"/>
      <c r="I92" s="80"/>
      <c r="J92" s="80"/>
      <c r="K92" s="75">
        <f t="shared" si="6"/>
        <v>0</v>
      </c>
      <c r="L92" s="76" t="str">
        <f t="shared" si="4"/>
        <v xml:space="preserve"> </v>
      </c>
      <c r="M92" s="79"/>
      <c r="N92" s="80"/>
      <c r="O92" s="80"/>
      <c r="P92" s="75">
        <f t="shared" si="7"/>
        <v>0</v>
      </c>
      <c r="Q92" s="76" t="str">
        <f t="shared" si="5"/>
        <v xml:space="preserve"> </v>
      </c>
      <c r="R92" s="135" t="s">
        <v>66</v>
      </c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79"/>
      <c r="H93" s="80"/>
      <c r="I93" s="80"/>
      <c r="J93" s="80"/>
      <c r="K93" s="75">
        <f t="shared" si="6"/>
        <v>0</v>
      </c>
      <c r="L93" s="76" t="str">
        <f t="shared" si="4"/>
        <v xml:space="preserve"> </v>
      </c>
      <c r="M93" s="79"/>
      <c r="N93" s="80"/>
      <c r="O93" s="80"/>
      <c r="P93" s="75">
        <f t="shared" si="7"/>
        <v>0</v>
      </c>
      <c r="Q93" s="76" t="str">
        <f t="shared" si="5"/>
        <v xml:space="preserve"> </v>
      </c>
      <c r="R93" s="135" t="s">
        <v>66</v>
      </c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79"/>
      <c r="H94" s="80"/>
      <c r="I94" s="80"/>
      <c r="J94" s="80"/>
      <c r="K94" s="75">
        <f t="shared" si="6"/>
        <v>0</v>
      </c>
      <c r="L94" s="76" t="str">
        <f t="shared" si="4"/>
        <v xml:space="preserve"> </v>
      </c>
      <c r="M94" s="79"/>
      <c r="N94" s="80"/>
      <c r="O94" s="80"/>
      <c r="P94" s="75">
        <f t="shared" si="7"/>
        <v>0</v>
      </c>
      <c r="Q94" s="76" t="str">
        <f t="shared" si="5"/>
        <v xml:space="preserve"> </v>
      </c>
      <c r="R94" s="135" t="s">
        <v>66</v>
      </c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79"/>
      <c r="H95" s="80"/>
      <c r="I95" s="80"/>
      <c r="J95" s="80"/>
      <c r="K95" s="75">
        <f t="shared" si="6"/>
        <v>0</v>
      </c>
      <c r="L95" s="76" t="str">
        <f t="shared" si="4"/>
        <v xml:space="preserve"> </v>
      </c>
      <c r="M95" s="79"/>
      <c r="N95" s="80"/>
      <c r="O95" s="80"/>
      <c r="P95" s="75">
        <f t="shared" si="7"/>
        <v>0</v>
      </c>
      <c r="Q95" s="76" t="str">
        <f t="shared" si="5"/>
        <v xml:space="preserve"> </v>
      </c>
      <c r="R95" s="135" t="s">
        <v>66</v>
      </c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79"/>
      <c r="H96" s="80"/>
      <c r="I96" s="80"/>
      <c r="J96" s="80"/>
      <c r="K96" s="75">
        <f t="shared" si="6"/>
        <v>0</v>
      </c>
      <c r="L96" s="76" t="str">
        <f t="shared" si="4"/>
        <v xml:space="preserve"> </v>
      </c>
      <c r="M96" s="79"/>
      <c r="N96" s="80"/>
      <c r="O96" s="80"/>
      <c r="P96" s="75">
        <f t="shared" si="7"/>
        <v>0</v>
      </c>
      <c r="Q96" s="76" t="str">
        <f t="shared" si="5"/>
        <v xml:space="preserve"> </v>
      </c>
      <c r="R96" s="135" t="s">
        <v>66</v>
      </c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79"/>
      <c r="H97" s="80"/>
      <c r="I97" s="80"/>
      <c r="J97" s="80"/>
      <c r="K97" s="75">
        <f t="shared" si="6"/>
        <v>0</v>
      </c>
      <c r="L97" s="76" t="str">
        <f t="shared" si="4"/>
        <v xml:space="preserve"> </v>
      </c>
      <c r="M97" s="79"/>
      <c r="N97" s="80"/>
      <c r="O97" s="80"/>
      <c r="P97" s="75">
        <f t="shared" si="7"/>
        <v>0</v>
      </c>
      <c r="Q97" s="76" t="str">
        <f t="shared" si="5"/>
        <v xml:space="preserve"> </v>
      </c>
      <c r="R97" s="135" t="s">
        <v>66</v>
      </c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79"/>
      <c r="H98" s="80"/>
      <c r="I98" s="80"/>
      <c r="J98" s="80"/>
      <c r="K98" s="75">
        <f t="shared" si="6"/>
        <v>0</v>
      </c>
      <c r="L98" s="76" t="str">
        <f t="shared" si="4"/>
        <v xml:space="preserve"> </v>
      </c>
      <c r="M98" s="79"/>
      <c r="N98" s="80"/>
      <c r="O98" s="80"/>
      <c r="P98" s="75">
        <f t="shared" si="7"/>
        <v>0</v>
      </c>
      <c r="Q98" s="76" t="str">
        <f t="shared" si="5"/>
        <v xml:space="preserve"> </v>
      </c>
      <c r="R98" s="135" t="s">
        <v>66</v>
      </c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79"/>
      <c r="H99" s="80"/>
      <c r="I99" s="80"/>
      <c r="J99" s="80"/>
      <c r="K99" s="75">
        <f t="shared" si="6"/>
        <v>0</v>
      </c>
      <c r="L99" s="76" t="str">
        <f t="shared" si="4"/>
        <v xml:space="preserve"> </v>
      </c>
      <c r="M99" s="79"/>
      <c r="N99" s="80"/>
      <c r="O99" s="80"/>
      <c r="P99" s="75">
        <f t="shared" si="7"/>
        <v>0</v>
      </c>
      <c r="Q99" s="76" t="str">
        <f t="shared" si="5"/>
        <v xml:space="preserve"> </v>
      </c>
      <c r="R99" s="135" t="s">
        <v>66</v>
      </c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79"/>
      <c r="H100" s="80"/>
      <c r="I100" s="80"/>
      <c r="J100" s="80"/>
      <c r="K100" s="75">
        <f t="shared" si="6"/>
        <v>0</v>
      </c>
      <c r="L100" s="76" t="str">
        <f t="shared" si="4"/>
        <v xml:space="preserve"> </v>
      </c>
      <c r="M100" s="79"/>
      <c r="N100" s="80"/>
      <c r="O100" s="80"/>
      <c r="P100" s="75">
        <f t="shared" si="7"/>
        <v>0</v>
      </c>
      <c r="Q100" s="76" t="str">
        <f t="shared" si="5"/>
        <v xml:space="preserve"> </v>
      </c>
      <c r="R100" s="135" t="s">
        <v>66</v>
      </c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79"/>
      <c r="H101" s="80"/>
      <c r="I101" s="80"/>
      <c r="J101" s="80"/>
      <c r="K101" s="75">
        <f t="shared" si="6"/>
        <v>0</v>
      </c>
      <c r="L101" s="76" t="str">
        <f t="shared" si="4"/>
        <v xml:space="preserve"> </v>
      </c>
      <c r="M101" s="79"/>
      <c r="N101" s="80"/>
      <c r="O101" s="80"/>
      <c r="P101" s="75">
        <f t="shared" si="7"/>
        <v>0</v>
      </c>
      <c r="Q101" s="76" t="str">
        <f t="shared" si="5"/>
        <v xml:space="preserve"> </v>
      </c>
      <c r="R101" s="135" t="s">
        <v>66</v>
      </c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79"/>
      <c r="H102" s="80"/>
      <c r="I102" s="80"/>
      <c r="J102" s="80"/>
      <c r="K102" s="75">
        <f t="shared" si="6"/>
        <v>0</v>
      </c>
      <c r="L102" s="76" t="str">
        <f t="shared" si="4"/>
        <v xml:space="preserve"> </v>
      </c>
      <c r="M102" s="79"/>
      <c r="N102" s="80"/>
      <c r="O102" s="80"/>
      <c r="P102" s="75">
        <f t="shared" si="7"/>
        <v>0</v>
      </c>
      <c r="Q102" s="76" t="str">
        <f t="shared" si="5"/>
        <v xml:space="preserve"> </v>
      </c>
      <c r="R102" s="135" t="s">
        <v>66</v>
      </c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79"/>
      <c r="H103" s="80"/>
      <c r="I103" s="80"/>
      <c r="J103" s="80"/>
      <c r="K103" s="75">
        <f t="shared" si="6"/>
        <v>0</v>
      </c>
      <c r="L103" s="76" t="str">
        <f t="shared" si="4"/>
        <v xml:space="preserve"> </v>
      </c>
      <c r="M103" s="79"/>
      <c r="N103" s="80"/>
      <c r="O103" s="80"/>
      <c r="P103" s="75">
        <f t="shared" si="7"/>
        <v>0</v>
      </c>
      <c r="Q103" s="76" t="str">
        <f t="shared" si="5"/>
        <v xml:space="preserve"> </v>
      </c>
      <c r="R103" s="135" t="s">
        <v>66</v>
      </c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79"/>
      <c r="H104" s="80"/>
      <c r="I104" s="80"/>
      <c r="J104" s="80"/>
      <c r="K104" s="75">
        <f t="shared" si="6"/>
        <v>0</v>
      </c>
      <c r="L104" s="76" t="str">
        <f t="shared" si="4"/>
        <v xml:space="preserve"> </v>
      </c>
      <c r="M104" s="79"/>
      <c r="N104" s="80"/>
      <c r="O104" s="80"/>
      <c r="P104" s="75">
        <f t="shared" si="7"/>
        <v>0</v>
      </c>
      <c r="Q104" s="76" t="str">
        <f t="shared" si="5"/>
        <v xml:space="preserve"> </v>
      </c>
      <c r="R104" s="135" t="s">
        <v>66</v>
      </c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79"/>
      <c r="H105" s="80"/>
      <c r="I105" s="80"/>
      <c r="J105" s="80"/>
      <c r="K105" s="75">
        <f t="shared" si="6"/>
        <v>0</v>
      </c>
      <c r="L105" s="76" t="str">
        <f t="shared" si="4"/>
        <v xml:space="preserve"> </v>
      </c>
      <c r="M105" s="79"/>
      <c r="N105" s="80"/>
      <c r="O105" s="80"/>
      <c r="P105" s="75">
        <f t="shared" si="7"/>
        <v>0</v>
      </c>
      <c r="Q105" s="76" t="str">
        <f t="shared" si="5"/>
        <v xml:space="preserve"> </v>
      </c>
      <c r="R105" s="135" t="s">
        <v>66</v>
      </c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79"/>
      <c r="H106" s="80"/>
      <c r="I106" s="80"/>
      <c r="J106" s="80"/>
      <c r="K106" s="75">
        <f t="shared" si="6"/>
        <v>0</v>
      </c>
      <c r="L106" s="76" t="str">
        <f t="shared" si="4"/>
        <v xml:space="preserve"> </v>
      </c>
      <c r="M106" s="79"/>
      <c r="N106" s="80"/>
      <c r="O106" s="80"/>
      <c r="P106" s="75">
        <f t="shared" si="7"/>
        <v>0</v>
      </c>
      <c r="Q106" s="76" t="str">
        <f t="shared" si="5"/>
        <v xml:space="preserve"> </v>
      </c>
      <c r="R106" s="135" t="s">
        <v>66</v>
      </c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79"/>
      <c r="H107" s="80"/>
      <c r="I107" s="80"/>
      <c r="J107" s="80"/>
      <c r="K107" s="75">
        <f t="shared" si="6"/>
        <v>0</v>
      </c>
      <c r="L107" s="76" t="str">
        <f t="shared" si="4"/>
        <v xml:space="preserve"> </v>
      </c>
      <c r="M107" s="79"/>
      <c r="N107" s="80"/>
      <c r="O107" s="80"/>
      <c r="P107" s="75">
        <f t="shared" si="7"/>
        <v>0</v>
      </c>
      <c r="Q107" s="76" t="str">
        <f t="shared" si="5"/>
        <v xml:space="preserve"> </v>
      </c>
      <c r="R107" s="135" t="s">
        <v>66</v>
      </c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79"/>
      <c r="H108" s="80"/>
      <c r="I108" s="80"/>
      <c r="J108" s="80"/>
      <c r="K108" s="75">
        <f t="shared" si="6"/>
        <v>0</v>
      </c>
      <c r="L108" s="76" t="str">
        <f t="shared" si="4"/>
        <v xml:space="preserve"> </v>
      </c>
      <c r="M108" s="79"/>
      <c r="N108" s="80"/>
      <c r="O108" s="80"/>
      <c r="P108" s="75">
        <f t="shared" si="7"/>
        <v>0</v>
      </c>
      <c r="Q108" s="76" t="str">
        <f t="shared" si="5"/>
        <v xml:space="preserve"> </v>
      </c>
      <c r="R108" s="135" t="s">
        <v>66</v>
      </c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79"/>
      <c r="H109" s="80"/>
      <c r="I109" s="80"/>
      <c r="J109" s="80"/>
      <c r="K109" s="75">
        <f t="shared" si="6"/>
        <v>0</v>
      </c>
      <c r="L109" s="76" t="str">
        <f t="shared" si="4"/>
        <v xml:space="preserve"> </v>
      </c>
      <c r="M109" s="79"/>
      <c r="N109" s="80"/>
      <c r="O109" s="80"/>
      <c r="P109" s="75">
        <f t="shared" si="7"/>
        <v>0</v>
      </c>
      <c r="Q109" s="76" t="str">
        <f t="shared" si="5"/>
        <v xml:space="preserve"> </v>
      </c>
      <c r="R109" s="135" t="s">
        <v>66</v>
      </c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79"/>
      <c r="H110" s="80"/>
      <c r="I110" s="80"/>
      <c r="J110" s="80"/>
      <c r="K110" s="75">
        <f t="shared" si="6"/>
        <v>0</v>
      </c>
      <c r="L110" s="76" t="str">
        <f t="shared" si="4"/>
        <v xml:space="preserve"> </v>
      </c>
      <c r="M110" s="79"/>
      <c r="N110" s="80"/>
      <c r="O110" s="80"/>
      <c r="P110" s="75">
        <f t="shared" si="7"/>
        <v>0</v>
      </c>
      <c r="Q110" s="76" t="str">
        <f t="shared" si="5"/>
        <v xml:space="preserve"> </v>
      </c>
      <c r="R110" s="135" t="s">
        <v>66</v>
      </c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79"/>
      <c r="H111" s="80"/>
      <c r="I111" s="80"/>
      <c r="J111" s="80"/>
      <c r="K111" s="75">
        <f t="shared" si="6"/>
        <v>0</v>
      </c>
      <c r="L111" s="76" t="str">
        <f t="shared" si="4"/>
        <v xml:space="preserve"> </v>
      </c>
      <c r="M111" s="79"/>
      <c r="N111" s="80"/>
      <c r="O111" s="80"/>
      <c r="P111" s="75">
        <f t="shared" si="7"/>
        <v>0</v>
      </c>
      <c r="Q111" s="76" t="str">
        <f t="shared" si="5"/>
        <v xml:space="preserve"> </v>
      </c>
      <c r="R111" s="135" t="s">
        <v>66</v>
      </c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79"/>
      <c r="H112" s="80"/>
      <c r="I112" s="80"/>
      <c r="J112" s="80"/>
      <c r="K112" s="75">
        <f t="shared" si="6"/>
        <v>0</v>
      </c>
      <c r="L112" s="76" t="str">
        <f t="shared" si="4"/>
        <v xml:space="preserve"> </v>
      </c>
      <c r="M112" s="79"/>
      <c r="N112" s="80"/>
      <c r="O112" s="80"/>
      <c r="P112" s="75">
        <f t="shared" si="7"/>
        <v>0</v>
      </c>
      <c r="Q112" s="76" t="str">
        <f t="shared" si="5"/>
        <v xml:space="preserve"> </v>
      </c>
      <c r="R112" s="135" t="s">
        <v>66</v>
      </c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79"/>
      <c r="H113" s="80"/>
      <c r="I113" s="80"/>
      <c r="J113" s="80"/>
      <c r="K113" s="75">
        <f t="shared" si="6"/>
        <v>0</v>
      </c>
      <c r="L113" s="76" t="str">
        <f t="shared" si="4"/>
        <v xml:space="preserve"> </v>
      </c>
      <c r="M113" s="79"/>
      <c r="N113" s="80"/>
      <c r="O113" s="80"/>
      <c r="P113" s="75">
        <f t="shared" si="7"/>
        <v>0</v>
      </c>
      <c r="Q113" s="76" t="str">
        <f t="shared" si="5"/>
        <v xml:space="preserve"> </v>
      </c>
      <c r="R113" s="135" t="s">
        <v>66</v>
      </c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79"/>
      <c r="H114" s="80"/>
      <c r="I114" s="80"/>
      <c r="J114" s="80"/>
      <c r="K114" s="75">
        <f t="shared" si="6"/>
        <v>0</v>
      </c>
      <c r="L114" s="76" t="str">
        <f t="shared" si="4"/>
        <v xml:space="preserve"> </v>
      </c>
      <c r="M114" s="79"/>
      <c r="N114" s="80"/>
      <c r="O114" s="80"/>
      <c r="P114" s="75">
        <f t="shared" si="7"/>
        <v>0</v>
      </c>
      <c r="Q114" s="76" t="str">
        <f t="shared" si="5"/>
        <v xml:space="preserve"> </v>
      </c>
      <c r="R114" s="135" t="s">
        <v>66</v>
      </c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79"/>
      <c r="H115" s="80"/>
      <c r="I115" s="80"/>
      <c r="J115" s="80"/>
      <c r="K115" s="75">
        <f t="shared" si="6"/>
        <v>0</v>
      </c>
      <c r="L115" s="76" t="str">
        <f t="shared" si="4"/>
        <v xml:space="preserve"> </v>
      </c>
      <c r="M115" s="79"/>
      <c r="N115" s="80"/>
      <c r="O115" s="80"/>
      <c r="P115" s="75">
        <f t="shared" si="7"/>
        <v>0</v>
      </c>
      <c r="Q115" s="76" t="str">
        <f t="shared" si="5"/>
        <v xml:space="preserve"> </v>
      </c>
      <c r="R115" s="135" t="s">
        <v>66</v>
      </c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79"/>
      <c r="H116" s="80"/>
      <c r="I116" s="80"/>
      <c r="J116" s="80"/>
      <c r="K116" s="75">
        <f t="shared" si="6"/>
        <v>0</v>
      </c>
      <c r="L116" s="76" t="str">
        <f t="shared" si="4"/>
        <v xml:space="preserve"> </v>
      </c>
      <c r="M116" s="79"/>
      <c r="N116" s="80"/>
      <c r="O116" s="80"/>
      <c r="P116" s="75">
        <f t="shared" si="7"/>
        <v>0</v>
      </c>
      <c r="Q116" s="76" t="str">
        <f t="shared" si="5"/>
        <v xml:space="preserve"> </v>
      </c>
      <c r="R116" s="135" t="s">
        <v>66</v>
      </c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79"/>
      <c r="H117" s="80"/>
      <c r="I117" s="80"/>
      <c r="J117" s="80"/>
      <c r="K117" s="75">
        <f t="shared" si="6"/>
        <v>0</v>
      </c>
      <c r="L117" s="76" t="str">
        <f t="shared" si="4"/>
        <v xml:space="preserve"> </v>
      </c>
      <c r="M117" s="79"/>
      <c r="N117" s="80"/>
      <c r="O117" s="80"/>
      <c r="P117" s="75">
        <f t="shared" si="7"/>
        <v>0</v>
      </c>
      <c r="Q117" s="76" t="str">
        <f t="shared" si="5"/>
        <v xml:space="preserve"> </v>
      </c>
      <c r="R117" s="135" t="s">
        <v>66</v>
      </c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79"/>
      <c r="H118" s="80"/>
      <c r="I118" s="80"/>
      <c r="J118" s="80"/>
      <c r="K118" s="75">
        <f t="shared" si="6"/>
        <v>0</v>
      </c>
      <c r="L118" s="76" t="str">
        <f t="shared" si="4"/>
        <v xml:space="preserve"> </v>
      </c>
      <c r="M118" s="79"/>
      <c r="N118" s="80"/>
      <c r="O118" s="80"/>
      <c r="P118" s="75">
        <f t="shared" si="7"/>
        <v>0</v>
      </c>
      <c r="Q118" s="76" t="str">
        <f t="shared" si="5"/>
        <v xml:space="preserve"> </v>
      </c>
      <c r="R118" s="135" t="s">
        <v>66</v>
      </c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79"/>
      <c r="H119" s="80"/>
      <c r="I119" s="80"/>
      <c r="J119" s="80"/>
      <c r="K119" s="75">
        <f t="shared" si="6"/>
        <v>0</v>
      </c>
      <c r="L119" s="76" t="str">
        <f t="shared" si="4"/>
        <v xml:space="preserve"> </v>
      </c>
      <c r="M119" s="79"/>
      <c r="N119" s="80"/>
      <c r="O119" s="80"/>
      <c r="P119" s="75">
        <f t="shared" si="7"/>
        <v>0</v>
      </c>
      <c r="Q119" s="76" t="str">
        <f t="shared" si="5"/>
        <v xml:space="preserve"> </v>
      </c>
      <c r="R119" s="135" t="s">
        <v>66</v>
      </c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79"/>
      <c r="H120" s="80"/>
      <c r="I120" s="80"/>
      <c r="J120" s="80"/>
      <c r="K120" s="75">
        <f t="shared" si="6"/>
        <v>0</v>
      </c>
      <c r="L120" s="76" t="str">
        <f t="shared" si="4"/>
        <v xml:space="preserve"> </v>
      </c>
      <c r="M120" s="79"/>
      <c r="N120" s="80"/>
      <c r="O120" s="80"/>
      <c r="P120" s="75">
        <f t="shared" si="7"/>
        <v>0</v>
      </c>
      <c r="Q120" s="76" t="str">
        <f t="shared" si="5"/>
        <v xml:space="preserve"> </v>
      </c>
      <c r="R120" s="135" t="s">
        <v>66</v>
      </c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79"/>
      <c r="H121" s="80"/>
      <c r="I121" s="80"/>
      <c r="J121" s="80"/>
      <c r="K121" s="75">
        <f t="shared" si="6"/>
        <v>0</v>
      </c>
      <c r="L121" s="76" t="str">
        <f t="shared" si="4"/>
        <v xml:space="preserve"> </v>
      </c>
      <c r="M121" s="79"/>
      <c r="N121" s="80"/>
      <c r="O121" s="80"/>
      <c r="P121" s="75">
        <f t="shared" si="7"/>
        <v>0</v>
      </c>
      <c r="Q121" s="76" t="str">
        <f t="shared" si="5"/>
        <v xml:space="preserve"> </v>
      </c>
      <c r="R121" s="135" t="s">
        <v>66</v>
      </c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79"/>
      <c r="H122" s="80"/>
      <c r="I122" s="80"/>
      <c r="J122" s="80"/>
      <c r="K122" s="75">
        <f t="shared" si="6"/>
        <v>0</v>
      </c>
      <c r="L122" s="76" t="str">
        <f t="shared" si="4"/>
        <v xml:space="preserve"> </v>
      </c>
      <c r="M122" s="79"/>
      <c r="N122" s="80"/>
      <c r="O122" s="80"/>
      <c r="P122" s="75">
        <f t="shared" si="7"/>
        <v>0</v>
      </c>
      <c r="Q122" s="76" t="str">
        <f t="shared" si="5"/>
        <v xml:space="preserve"> </v>
      </c>
      <c r="R122" s="135" t="s">
        <v>66</v>
      </c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79"/>
      <c r="H123" s="80"/>
      <c r="I123" s="80"/>
      <c r="J123" s="80"/>
      <c r="K123" s="75">
        <f t="shared" si="6"/>
        <v>0</v>
      </c>
      <c r="L123" s="76" t="str">
        <f t="shared" si="4"/>
        <v xml:space="preserve"> </v>
      </c>
      <c r="M123" s="79"/>
      <c r="N123" s="80"/>
      <c r="O123" s="80"/>
      <c r="P123" s="75">
        <f t="shared" si="7"/>
        <v>0</v>
      </c>
      <c r="Q123" s="76" t="str">
        <f t="shared" si="5"/>
        <v xml:space="preserve"> </v>
      </c>
      <c r="R123" s="135" t="s">
        <v>66</v>
      </c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79"/>
      <c r="H124" s="80"/>
      <c r="I124" s="80"/>
      <c r="J124" s="80"/>
      <c r="K124" s="75">
        <f t="shared" si="6"/>
        <v>0</v>
      </c>
      <c r="L124" s="76" t="str">
        <f t="shared" si="4"/>
        <v xml:space="preserve"> </v>
      </c>
      <c r="M124" s="79"/>
      <c r="N124" s="80"/>
      <c r="O124" s="80"/>
      <c r="P124" s="75">
        <f t="shared" si="7"/>
        <v>0</v>
      </c>
      <c r="Q124" s="76" t="str">
        <f t="shared" si="5"/>
        <v xml:space="preserve"> </v>
      </c>
      <c r="R124" s="135" t="s">
        <v>66</v>
      </c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79"/>
      <c r="H125" s="80"/>
      <c r="I125" s="80"/>
      <c r="J125" s="80"/>
      <c r="K125" s="75">
        <f t="shared" si="6"/>
        <v>0</v>
      </c>
      <c r="L125" s="76" t="str">
        <f t="shared" si="4"/>
        <v xml:space="preserve"> </v>
      </c>
      <c r="M125" s="79"/>
      <c r="N125" s="80"/>
      <c r="O125" s="80"/>
      <c r="P125" s="75">
        <f t="shared" si="7"/>
        <v>0</v>
      </c>
      <c r="Q125" s="76" t="str">
        <f t="shared" si="5"/>
        <v xml:space="preserve"> </v>
      </c>
      <c r="R125" s="135" t="s">
        <v>66</v>
      </c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79"/>
      <c r="H126" s="80"/>
      <c r="I126" s="80"/>
      <c r="J126" s="80"/>
      <c r="K126" s="75">
        <f t="shared" si="6"/>
        <v>0</v>
      </c>
      <c r="L126" s="76" t="str">
        <f t="shared" si="4"/>
        <v xml:space="preserve"> </v>
      </c>
      <c r="M126" s="79"/>
      <c r="N126" s="80"/>
      <c r="O126" s="80"/>
      <c r="P126" s="75">
        <f t="shared" si="7"/>
        <v>0</v>
      </c>
      <c r="Q126" s="76" t="str">
        <f t="shared" si="5"/>
        <v xml:space="preserve"> </v>
      </c>
      <c r="R126" s="135" t="s">
        <v>66</v>
      </c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79"/>
      <c r="H127" s="80"/>
      <c r="I127" s="80"/>
      <c r="J127" s="80"/>
      <c r="K127" s="75">
        <f t="shared" si="6"/>
        <v>0</v>
      </c>
      <c r="L127" s="76" t="str">
        <f t="shared" si="4"/>
        <v xml:space="preserve"> </v>
      </c>
      <c r="M127" s="79"/>
      <c r="N127" s="80"/>
      <c r="O127" s="80"/>
      <c r="P127" s="75">
        <f t="shared" si="7"/>
        <v>0</v>
      </c>
      <c r="Q127" s="76" t="str">
        <f t="shared" si="5"/>
        <v xml:space="preserve"> </v>
      </c>
      <c r="R127" s="135" t="s">
        <v>66</v>
      </c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79"/>
      <c r="H128" s="80"/>
      <c r="I128" s="80"/>
      <c r="J128" s="80"/>
      <c r="K128" s="75">
        <f t="shared" si="6"/>
        <v>0</v>
      </c>
      <c r="L128" s="76" t="str">
        <f t="shared" si="4"/>
        <v xml:space="preserve"> </v>
      </c>
      <c r="M128" s="79"/>
      <c r="N128" s="80"/>
      <c r="O128" s="80"/>
      <c r="P128" s="75">
        <f t="shared" si="7"/>
        <v>0</v>
      </c>
      <c r="Q128" s="76" t="str">
        <f t="shared" si="5"/>
        <v xml:space="preserve"> </v>
      </c>
      <c r="R128" s="135" t="s">
        <v>66</v>
      </c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79"/>
      <c r="H129" s="80"/>
      <c r="I129" s="80"/>
      <c r="J129" s="80"/>
      <c r="K129" s="75">
        <f t="shared" si="6"/>
        <v>0</v>
      </c>
      <c r="L129" s="76" t="str">
        <f t="shared" si="4"/>
        <v xml:space="preserve"> </v>
      </c>
      <c r="M129" s="79"/>
      <c r="N129" s="80"/>
      <c r="O129" s="80"/>
      <c r="P129" s="75">
        <f t="shared" si="7"/>
        <v>0</v>
      </c>
      <c r="Q129" s="76" t="str">
        <f t="shared" si="5"/>
        <v xml:space="preserve"> </v>
      </c>
      <c r="R129" s="135" t="s">
        <v>66</v>
      </c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79"/>
      <c r="H130" s="80"/>
      <c r="I130" s="80"/>
      <c r="J130" s="80"/>
      <c r="K130" s="75">
        <f t="shared" si="6"/>
        <v>0</v>
      </c>
      <c r="L130" s="76" t="str">
        <f t="shared" si="4"/>
        <v xml:space="preserve"> </v>
      </c>
      <c r="M130" s="79"/>
      <c r="N130" s="80"/>
      <c r="O130" s="80"/>
      <c r="P130" s="75">
        <f t="shared" si="7"/>
        <v>0</v>
      </c>
      <c r="Q130" s="76" t="str">
        <f t="shared" si="5"/>
        <v xml:space="preserve"> </v>
      </c>
      <c r="R130" s="135" t="s">
        <v>66</v>
      </c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79"/>
      <c r="H131" s="80"/>
      <c r="I131" s="80"/>
      <c r="J131" s="80"/>
      <c r="K131" s="75">
        <f t="shared" si="6"/>
        <v>0</v>
      </c>
      <c r="L131" s="76" t="str">
        <f t="shared" si="4"/>
        <v xml:space="preserve"> </v>
      </c>
      <c r="M131" s="79"/>
      <c r="N131" s="80"/>
      <c r="O131" s="80"/>
      <c r="P131" s="75">
        <f t="shared" si="7"/>
        <v>0</v>
      </c>
      <c r="Q131" s="76" t="str">
        <f t="shared" si="5"/>
        <v xml:space="preserve"> </v>
      </c>
      <c r="R131" s="135" t="s">
        <v>66</v>
      </c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79"/>
      <c r="H132" s="80"/>
      <c r="I132" s="80"/>
      <c r="J132" s="80"/>
      <c r="K132" s="75">
        <f t="shared" si="6"/>
        <v>0</v>
      </c>
      <c r="L132" s="76" t="str">
        <f t="shared" si="4"/>
        <v xml:space="preserve"> </v>
      </c>
      <c r="M132" s="79"/>
      <c r="N132" s="80"/>
      <c r="O132" s="80"/>
      <c r="P132" s="75">
        <f t="shared" si="7"/>
        <v>0</v>
      </c>
      <c r="Q132" s="76" t="str">
        <f t="shared" si="5"/>
        <v xml:space="preserve"> </v>
      </c>
      <c r="R132" s="135" t="s">
        <v>66</v>
      </c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79"/>
      <c r="H133" s="80"/>
      <c r="I133" s="80"/>
      <c r="J133" s="80"/>
      <c r="K133" s="75">
        <f t="shared" si="6"/>
        <v>0</v>
      </c>
      <c r="L133" s="76" t="str">
        <f t="shared" si="4"/>
        <v xml:space="preserve"> </v>
      </c>
      <c r="M133" s="79"/>
      <c r="N133" s="80"/>
      <c r="O133" s="80"/>
      <c r="P133" s="75">
        <f t="shared" si="7"/>
        <v>0</v>
      </c>
      <c r="Q133" s="76" t="str">
        <f t="shared" si="5"/>
        <v xml:space="preserve"> </v>
      </c>
      <c r="R133" s="135" t="s">
        <v>66</v>
      </c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79"/>
      <c r="H134" s="80"/>
      <c r="I134" s="80"/>
      <c r="J134" s="80"/>
      <c r="K134" s="75">
        <f t="shared" si="6"/>
        <v>0</v>
      </c>
      <c r="L134" s="76" t="str">
        <f t="shared" si="4"/>
        <v xml:space="preserve"> </v>
      </c>
      <c r="M134" s="79"/>
      <c r="N134" s="80"/>
      <c r="O134" s="80"/>
      <c r="P134" s="75">
        <f t="shared" si="7"/>
        <v>0</v>
      </c>
      <c r="Q134" s="76" t="str">
        <f t="shared" si="5"/>
        <v xml:space="preserve"> </v>
      </c>
      <c r="R134" s="135" t="s">
        <v>66</v>
      </c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79"/>
      <c r="H135" s="80"/>
      <c r="I135" s="80"/>
      <c r="J135" s="80"/>
      <c r="K135" s="75">
        <f t="shared" si="6"/>
        <v>0</v>
      </c>
      <c r="L135" s="76" t="str">
        <f t="shared" ref="L135:L198" si="8">VLOOKUP(K135,predikat,2)</f>
        <v xml:space="preserve"> </v>
      </c>
      <c r="M135" s="79"/>
      <c r="N135" s="80"/>
      <c r="O135" s="80"/>
      <c r="P135" s="75">
        <f t="shared" si="7"/>
        <v>0</v>
      </c>
      <c r="Q135" s="76" t="str">
        <f t="shared" ref="Q135:Q198" si="9">VLOOKUP(P135,predikat,2)</f>
        <v xml:space="preserve"> </v>
      </c>
      <c r="R135" s="135" t="s">
        <v>66</v>
      </c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79"/>
      <c r="H136" s="80"/>
      <c r="I136" s="80"/>
      <c r="J136" s="80"/>
      <c r="K136" s="75">
        <f t="shared" ref="K136:K199" si="10">IF(COUNTA(G136:I136)=0,0,ROUND((SUM(G136:I136)/COUNTA(G136:I136)*$J$1+SUM(J136)*$J$2)/($J$1+$J$2),0))</f>
        <v>0</v>
      </c>
      <c r="L136" s="76" t="str">
        <f t="shared" si="8"/>
        <v xml:space="preserve"> </v>
      </c>
      <c r="M136" s="79"/>
      <c r="N136" s="80"/>
      <c r="O136" s="80"/>
      <c r="P136" s="75">
        <f t="shared" ref="P136:P199" si="11">IF(SUM(M136:O136)=0,0,ROUND(SUM(M136:O136)/COUNTA(M136:O136),0))</f>
        <v>0</v>
      </c>
      <c r="Q136" s="76" t="str">
        <f t="shared" si="9"/>
        <v xml:space="preserve"> </v>
      </c>
      <c r="R136" s="135" t="s">
        <v>66</v>
      </c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79"/>
      <c r="H137" s="80"/>
      <c r="I137" s="80"/>
      <c r="J137" s="80"/>
      <c r="K137" s="75">
        <f t="shared" si="10"/>
        <v>0</v>
      </c>
      <c r="L137" s="76" t="str">
        <f t="shared" si="8"/>
        <v xml:space="preserve"> </v>
      </c>
      <c r="M137" s="79"/>
      <c r="N137" s="80"/>
      <c r="O137" s="80"/>
      <c r="P137" s="75">
        <f t="shared" si="11"/>
        <v>0</v>
      </c>
      <c r="Q137" s="76" t="str">
        <f t="shared" si="9"/>
        <v xml:space="preserve"> </v>
      </c>
      <c r="R137" s="135" t="s">
        <v>66</v>
      </c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79"/>
      <c r="H138" s="80"/>
      <c r="I138" s="80"/>
      <c r="J138" s="80"/>
      <c r="K138" s="75">
        <f t="shared" si="10"/>
        <v>0</v>
      </c>
      <c r="L138" s="76" t="str">
        <f t="shared" si="8"/>
        <v xml:space="preserve"> </v>
      </c>
      <c r="M138" s="79"/>
      <c r="N138" s="80"/>
      <c r="O138" s="80"/>
      <c r="P138" s="75">
        <f t="shared" si="11"/>
        <v>0</v>
      </c>
      <c r="Q138" s="76" t="str">
        <f t="shared" si="9"/>
        <v xml:space="preserve"> </v>
      </c>
      <c r="R138" s="135" t="s">
        <v>66</v>
      </c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79"/>
      <c r="H139" s="80"/>
      <c r="I139" s="80"/>
      <c r="J139" s="80"/>
      <c r="K139" s="75">
        <f t="shared" si="10"/>
        <v>0</v>
      </c>
      <c r="L139" s="76" t="str">
        <f t="shared" si="8"/>
        <v xml:space="preserve"> </v>
      </c>
      <c r="M139" s="79"/>
      <c r="N139" s="80"/>
      <c r="O139" s="80"/>
      <c r="P139" s="75">
        <f t="shared" si="11"/>
        <v>0</v>
      </c>
      <c r="Q139" s="76" t="str">
        <f t="shared" si="9"/>
        <v xml:space="preserve"> </v>
      </c>
      <c r="R139" s="135" t="s">
        <v>66</v>
      </c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79"/>
      <c r="H140" s="80"/>
      <c r="I140" s="80"/>
      <c r="J140" s="80"/>
      <c r="K140" s="75">
        <f t="shared" si="10"/>
        <v>0</v>
      </c>
      <c r="L140" s="76" t="str">
        <f t="shared" si="8"/>
        <v xml:space="preserve"> </v>
      </c>
      <c r="M140" s="79"/>
      <c r="N140" s="80"/>
      <c r="O140" s="80"/>
      <c r="P140" s="75">
        <f t="shared" si="11"/>
        <v>0</v>
      </c>
      <c r="Q140" s="76" t="str">
        <f t="shared" si="9"/>
        <v xml:space="preserve"> </v>
      </c>
      <c r="R140" s="135" t="s">
        <v>66</v>
      </c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79"/>
      <c r="H141" s="80"/>
      <c r="I141" s="80"/>
      <c r="J141" s="80"/>
      <c r="K141" s="75">
        <f t="shared" si="10"/>
        <v>0</v>
      </c>
      <c r="L141" s="76" t="str">
        <f t="shared" si="8"/>
        <v xml:space="preserve"> </v>
      </c>
      <c r="M141" s="79"/>
      <c r="N141" s="80"/>
      <c r="O141" s="80"/>
      <c r="P141" s="75">
        <f t="shared" si="11"/>
        <v>0</v>
      </c>
      <c r="Q141" s="76" t="str">
        <f t="shared" si="9"/>
        <v xml:space="preserve"> </v>
      </c>
      <c r="R141" s="135" t="s">
        <v>66</v>
      </c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79"/>
      <c r="H142" s="80"/>
      <c r="I142" s="80"/>
      <c r="J142" s="80"/>
      <c r="K142" s="75">
        <f t="shared" si="10"/>
        <v>0</v>
      </c>
      <c r="L142" s="76" t="str">
        <f t="shared" si="8"/>
        <v xml:space="preserve"> </v>
      </c>
      <c r="M142" s="79"/>
      <c r="N142" s="80"/>
      <c r="O142" s="80"/>
      <c r="P142" s="75">
        <f t="shared" si="11"/>
        <v>0</v>
      </c>
      <c r="Q142" s="76" t="str">
        <f t="shared" si="9"/>
        <v xml:space="preserve"> </v>
      </c>
      <c r="R142" s="135" t="s">
        <v>66</v>
      </c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79"/>
      <c r="H143" s="80"/>
      <c r="I143" s="80"/>
      <c r="J143" s="80"/>
      <c r="K143" s="75">
        <f t="shared" si="10"/>
        <v>0</v>
      </c>
      <c r="L143" s="76" t="str">
        <f t="shared" si="8"/>
        <v xml:space="preserve"> </v>
      </c>
      <c r="M143" s="79"/>
      <c r="N143" s="80"/>
      <c r="O143" s="80"/>
      <c r="P143" s="75">
        <f t="shared" si="11"/>
        <v>0</v>
      </c>
      <c r="Q143" s="76" t="str">
        <f t="shared" si="9"/>
        <v xml:space="preserve"> </v>
      </c>
      <c r="R143" s="135" t="s">
        <v>66</v>
      </c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79"/>
      <c r="H144" s="80"/>
      <c r="I144" s="80"/>
      <c r="J144" s="80"/>
      <c r="K144" s="75">
        <f t="shared" si="10"/>
        <v>0</v>
      </c>
      <c r="L144" s="76" t="str">
        <f t="shared" si="8"/>
        <v xml:space="preserve"> </v>
      </c>
      <c r="M144" s="79"/>
      <c r="N144" s="80"/>
      <c r="O144" s="80"/>
      <c r="P144" s="75">
        <f t="shared" si="11"/>
        <v>0</v>
      </c>
      <c r="Q144" s="76" t="str">
        <f t="shared" si="9"/>
        <v xml:space="preserve"> </v>
      </c>
      <c r="R144" s="135" t="s">
        <v>66</v>
      </c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79"/>
      <c r="H145" s="80"/>
      <c r="I145" s="80"/>
      <c r="J145" s="80"/>
      <c r="K145" s="75">
        <f t="shared" si="10"/>
        <v>0</v>
      </c>
      <c r="L145" s="76" t="str">
        <f t="shared" si="8"/>
        <v xml:space="preserve"> </v>
      </c>
      <c r="M145" s="79"/>
      <c r="N145" s="80"/>
      <c r="O145" s="80"/>
      <c r="P145" s="75">
        <f t="shared" si="11"/>
        <v>0</v>
      </c>
      <c r="Q145" s="76" t="str">
        <f t="shared" si="9"/>
        <v xml:space="preserve"> </v>
      </c>
      <c r="R145" s="135" t="s">
        <v>66</v>
      </c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79"/>
      <c r="H146" s="80"/>
      <c r="I146" s="80"/>
      <c r="J146" s="80"/>
      <c r="K146" s="75">
        <f t="shared" si="10"/>
        <v>0</v>
      </c>
      <c r="L146" s="76" t="str">
        <f t="shared" si="8"/>
        <v xml:space="preserve"> </v>
      </c>
      <c r="M146" s="79"/>
      <c r="N146" s="80"/>
      <c r="O146" s="80"/>
      <c r="P146" s="75">
        <f t="shared" si="11"/>
        <v>0</v>
      </c>
      <c r="Q146" s="76" t="str">
        <f t="shared" si="9"/>
        <v xml:space="preserve"> </v>
      </c>
      <c r="R146" s="135" t="s">
        <v>66</v>
      </c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79"/>
      <c r="H147" s="80"/>
      <c r="I147" s="80"/>
      <c r="J147" s="80"/>
      <c r="K147" s="75">
        <f t="shared" si="10"/>
        <v>0</v>
      </c>
      <c r="L147" s="76" t="str">
        <f t="shared" si="8"/>
        <v xml:space="preserve"> </v>
      </c>
      <c r="M147" s="79"/>
      <c r="N147" s="80"/>
      <c r="O147" s="80"/>
      <c r="P147" s="75">
        <f t="shared" si="11"/>
        <v>0</v>
      </c>
      <c r="Q147" s="76" t="str">
        <f t="shared" si="9"/>
        <v xml:space="preserve"> </v>
      </c>
      <c r="R147" s="135" t="s">
        <v>66</v>
      </c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79"/>
      <c r="H148" s="80"/>
      <c r="I148" s="80"/>
      <c r="J148" s="80"/>
      <c r="K148" s="75">
        <f t="shared" si="10"/>
        <v>0</v>
      </c>
      <c r="L148" s="76" t="str">
        <f t="shared" si="8"/>
        <v xml:space="preserve"> </v>
      </c>
      <c r="M148" s="79"/>
      <c r="N148" s="80"/>
      <c r="O148" s="80"/>
      <c r="P148" s="75">
        <f t="shared" si="11"/>
        <v>0</v>
      </c>
      <c r="Q148" s="76" t="str">
        <f t="shared" si="9"/>
        <v xml:space="preserve"> </v>
      </c>
      <c r="R148" s="135" t="s">
        <v>66</v>
      </c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79"/>
      <c r="H149" s="80"/>
      <c r="I149" s="80"/>
      <c r="J149" s="80"/>
      <c r="K149" s="75">
        <f t="shared" si="10"/>
        <v>0</v>
      </c>
      <c r="L149" s="76" t="str">
        <f t="shared" si="8"/>
        <v xml:space="preserve"> </v>
      </c>
      <c r="M149" s="79"/>
      <c r="N149" s="80"/>
      <c r="O149" s="80"/>
      <c r="P149" s="75">
        <f t="shared" si="11"/>
        <v>0</v>
      </c>
      <c r="Q149" s="76" t="str">
        <f t="shared" si="9"/>
        <v xml:space="preserve"> </v>
      </c>
      <c r="R149" s="135" t="s">
        <v>66</v>
      </c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79"/>
      <c r="H150" s="80"/>
      <c r="I150" s="80"/>
      <c r="J150" s="80"/>
      <c r="K150" s="75">
        <f t="shared" si="10"/>
        <v>0</v>
      </c>
      <c r="L150" s="76" t="str">
        <f t="shared" si="8"/>
        <v xml:space="preserve"> </v>
      </c>
      <c r="M150" s="79"/>
      <c r="N150" s="80"/>
      <c r="O150" s="80"/>
      <c r="P150" s="75">
        <f t="shared" si="11"/>
        <v>0</v>
      </c>
      <c r="Q150" s="76" t="str">
        <f t="shared" si="9"/>
        <v xml:space="preserve"> </v>
      </c>
      <c r="R150" s="135" t="s">
        <v>66</v>
      </c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79"/>
      <c r="H151" s="80"/>
      <c r="I151" s="80"/>
      <c r="J151" s="80"/>
      <c r="K151" s="75">
        <f t="shared" si="10"/>
        <v>0</v>
      </c>
      <c r="L151" s="76" t="str">
        <f t="shared" si="8"/>
        <v xml:space="preserve"> </v>
      </c>
      <c r="M151" s="79"/>
      <c r="N151" s="80"/>
      <c r="O151" s="80"/>
      <c r="P151" s="75">
        <f t="shared" si="11"/>
        <v>0</v>
      </c>
      <c r="Q151" s="76" t="str">
        <f t="shared" si="9"/>
        <v xml:space="preserve"> </v>
      </c>
      <c r="R151" s="135" t="s">
        <v>66</v>
      </c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79"/>
      <c r="H152" s="80"/>
      <c r="I152" s="80"/>
      <c r="J152" s="80"/>
      <c r="K152" s="75">
        <f t="shared" si="10"/>
        <v>0</v>
      </c>
      <c r="L152" s="76" t="str">
        <f t="shared" si="8"/>
        <v xml:space="preserve"> </v>
      </c>
      <c r="M152" s="79"/>
      <c r="N152" s="80"/>
      <c r="O152" s="80"/>
      <c r="P152" s="75">
        <f t="shared" si="11"/>
        <v>0</v>
      </c>
      <c r="Q152" s="76" t="str">
        <f t="shared" si="9"/>
        <v xml:space="preserve"> </v>
      </c>
      <c r="R152" s="135" t="s">
        <v>66</v>
      </c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79"/>
      <c r="H153" s="80"/>
      <c r="I153" s="80"/>
      <c r="J153" s="80"/>
      <c r="K153" s="75">
        <f t="shared" si="10"/>
        <v>0</v>
      </c>
      <c r="L153" s="76" t="str">
        <f t="shared" si="8"/>
        <v xml:space="preserve"> </v>
      </c>
      <c r="M153" s="79"/>
      <c r="N153" s="80"/>
      <c r="O153" s="80"/>
      <c r="P153" s="75">
        <f t="shared" si="11"/>
        <v>0</v>
      </c>
      <c r="Q153" s="76" t="str">
        <f t="shared" si="9"/>
        <v xml:space="preserve"> </v>
      </c>
      <c r="R153" s="135" t="s">
        <v>66</v>
      </c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79"/>
      <c r="H154" s="80"/>
      <c r="I154" s="80"/>
      <c r="J154" s="80"/>
      <c r="K154" s="75">
        <f t="shared" si="10"/>
        <v>0</v>
      </c>
      <c r="L154" s="76" t="str">
        <f t="shared" si="8"/>
        <v xml:space="preserve"> </v>
      </c>
      <c r="M154" s="79"/>
      <c r="N154" s="80"/>
      <c r="O154" s="80"/>
      <c r="P154" s="75">
        <f t="shared" si="11"/>
        <v>0</v>
      </c>
      <c r="Q154" s="76" t="str">
        <f t="shared" si="9"/>
        <v xml:space="preserve"> </v>
      </c>
      <c r="R154" s="135" t="s">
        <v>66</v>
      </c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79"/>
      <c r="H155" s="80"/>
      <c r="I155" s="80"/>
      <c r="J155" s="80"/>
      <c r="K155" s="75">
        <f t="shared" si="10"/>
        <v>0</v>
      </c>
      <c r="L155" s="76" t="str">
        <f t="shared" si="8"/>
        <v xml:space="preserve"> </v>
      </c>
      <c r="M155" s="79"/>
      <c r="N155" s="80"/>
      <c r="O155" s="80"/>
      <c r="P155" s="75">
        <f t="shared" si="11"/>
        <v>0</v>
      </c>
      <c r="Q155" s="76" t="str">
        <f t="shared" si="9"/>
        <v xml:space="preserve"> </v>
      </c>
      <c r="R155" s="135" t="s">
        <v>66</v>
      </c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79"/>
      <c r="H156" s="80"/>
      <c r="I156" s="80"/>
      <c r="J156" s="80"/>
      <c r="K156" s="75">
        <f t="shared" si="10"/>
        <v>0</v>
      </c>
      <c r="L156" s="76" t="str">
        <f t="shared" si="8"/>
        <v xml:space="preserve"> </v>
      </c>
      <c r="M156" s="79"/>
      <c r="N156" s="80"/>
      <c r="O156" s="80"/>
      <c r="P156" s="75">
        <f t="shared" si="11"/>
        <v>0</v>
      </c>
      <c r="Q156" s="76" t="str">
        <f t="shared" si="9"/>
        <v xml:space="preserve"> </v>
      </c>
      <c r="R156" s="135" t="s">
        <v>66</v>
      </c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79"/>
      <c r="H157" s="80"/>
      <c r="I157" s="80"/>
      <c r="J157" s="80"/>
      <c r="K157" s="75">
        <f t="shared" si="10"/>
        <v>0</v>
      </c>
      <c r="L157" s="76" t="str">
        <f t="shared" si="8"/>
        <v xml:space="preserve"> </v>
      </c>
      <c r="M157" s="79"/>
      <c r="N157" s="80"/>
      <c r="O157" s="80"/>
      <c r="P157" s="75">
        <f t="shared" si="11"/>
        <v>0</v>
      </c>
      <c r="Q157" s="76" t="str">
        <f t="shared" si="9"/>
        <v xml:space="preserve"> </v>
      </c>
      <c r="R157" s="135" t="s">
        <v>66</v>
      </c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79"/>
      <c r="H158" s="80"/>
      <c r="I158" s="80"/>
      <c r="J158" s="80"/>
      <c r="K158" s="75">
        <f t="shared" si="10"/>
        <v>0</v>
      </c>
      <c r="L158" s="76" t="str">
        <f t="shared" si="8"/>
        <v xml:space="preserve"> </v>
      </c>
      <c r="M158" s="79"/>
      <c r="N158" s="80"/>
      <c r="O158" s="80"/>
      <c r="P158" s="75">
        <f t="shared" si="11"/>
        <v>0</v>
      </c>
      <c r="Q158" s="76" t="str">
        <f t="shared" si="9"/>
        <v xml:space="preserve"> </v>
      </c>
      <c r="R158" s="135" t="s">
        <v>66</v>
      </c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79"/>
      <c r="H159" s="80"/>
      <c r="I159" s="80"/>
      <c r="J159" s="80"/>
      <c r="K159" s="75">
        <f t="shared" si="10"/>
        <v>0</v>
      </c>
      <c r="L159" s="76" t="str">
        <f t="shared" si="8"/>
        <v xml:space="preserve"> </v>
      </c>
      <c r="M159" s="79"/>
      <c r="N159" s="80"/>
      <c r="O159" s="80"/>
      <c r="P159" s="75">
        <f t="shared" si="11"/>
        <v>0</v>
      </c>
      <c r="Q159" s="76" t="str">
        <f t="shared" si="9"/>
        <v xml:space="preserve"> </v>
      </c>
      <c r="R159" s="135" t="s">
        <v>66</v>
      </c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79"/>
      <c r="H160" s="80"/>
      <c r="I160" s="80"/>
      <c r="J160" s="80"/>
      <c r="K160" s="75">
        <f t="shared" si="10"/>
        <v>0</v>
      </c>
      <c r="L160" s="76" t="str">
        <f t="shared" si="8"/>
        <v xml:space="preserve"> </v>
      </c>
      <c r="M160" s="79"/>
      <c r="N160" s="80"/>
      <c r="O160" s="80"/>
      <c r="P160" s="75">
        <f t="shared" si="11"/>
        <v>0</v>
      </c>
      <c r="Q160" s="76" t="str">
        <f t="shared" si="9"/>
        <v xml:space="preserve"> </v>
      </c>
      <c r="R160" s="135" t="s">
        <v>66</v>
      </c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79"/>
      <c r="H161" s="80"/>
      <c r="I161" s="80"/>
      <c r="J161" s="80"/>
      <c r="K161" s="75">
        <f t="shared" si="10"/>
        <v>0</v>
      </c>
      <c r="L161" s="76" t="str">
        <f t="shared" si="8"/>
        <v xml:space="preserve"> </v>
      </c>
      <c r="M161" s="79"/>
      <c r="N161" s="80"/>
      <c r="O161" s="80"/>
      <c r="P161" s="75">
        <f t="shared" si="11"/>
        <v>0</v>
      </c>
      <c r="Q161" s="76" t="str">
        <f t="shared" si="9"/>
        <v xml:space="preserve"> </v>
      </c>
      <c r="R161" s="135" t="s">
        <v>66</v>
      </c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79"/>
      <c r="H162" s="80"/>
      <c r="I162" s="80"/>
      <c r="J162" s="80"/>
      <c r="K162" s="75">
        <f t="shared" si="10"/>
        <v>0</v>
      </c>
      <c r="L162" s="76" t="str">
        <f t="shared" si="8"/>
        <v xml:space="preserve"> </v>
      </c>
      <c r="M162" s="79"/>
      <c r="N162" s="80"/>
      <c r="O162" s="80"/>
      <c r="P162" s="75">
        <f t="shared" si="11"/>
        <v>0</v>
      </c>
      <c r="Q162" s="76" t="str">
        <f t="shared" si="9"/>
        <v xml:space="preserve"> </v>
      </c>
      <c r="R162" s="135" t="s">
        <v>66</v>
      </c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79"/>
      <c r="H163" s="80"/>
      <c r="I163" s="80"/>
      <c r="J163" s="80"/>
      <c r="K163" s="75">
        <f t="shared" si="10"/>
        <v>0</v>
      </c>
      <c r="L163" s="76" t="str">
        <f t="shared" si="8"/>
        <v xml:space="preserve"> </v>
      </c>
      <c r="M163" s="79"/>
      <c r="N163" s="80"/>
      <c r="O163" s="80"/>
      <c r="P163" s="75">
        <f t="shared" si="11"/>
        <v>0</v>
      </c>
      <c r="Q163" s="76" t="str">
        <f t="shared" si="9"/>
        <v xml:space="preserve"> </v>
      </c>
      <c r="R163" s="135" t="s">
        <v>66</v>
      </c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79"/>
      <c r="H164" s="80"/>
      <c r="I164" s="80"/>
      <c r="J164" s="80"/>
      <c r="K164" s="75">
        <f t="shared" si="10"/>
        <v>0</v>
      </c>
      <c r="L164" s="76" t="str">
        <f t="shared" si="8"/>
        <v xml:space="preserve"> </v>
      </c>
      <c r="M164" s="79"/>
      <c r="N164" s="80"/>
      <c r="O164" s="80"/>
      <c r="P164" s="75">
        <f t="shared" si="11"/>
        <v>0</v>
      </c>
      <c r="Q164" s="76" t="str">
        <f t="shared" si="9"/>
        <v xml:space="preserve"> </v>
      </c>
      <c r="R164" s="135" t="s">
        <v>66</v>
      </c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/>
      <c r="H165" s="80"/>
      <c r="I165" s="80"/>
      <c r="J165" s="80"/>
      <c r="K165" s="75">
        <f t="shared" si="10"/>
        <v>0</v>
      </c>
      <c r="L165" s="76" t="str">
        <f t="shared" si="8"/>
        <v xml:space="preserve"> </v>
      </c>
      <c r="M165" s="79"/>
      <c r="N165" s="80"/>
      <c r="O165" s="80"/>
      <c r="P165" s="75">
        <f t="shared" si="11"/>
        <v>0</v>
      </c>
      <c r="Q165" s="76" t="str">
        <f t="shared" si="9"/>
        <v xml:space="preserve"> </v>
      </c>
      <c r="R165" s="135" t="s">
        <v>66</v>
      </c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80"/>
      <c r="K166" s="75">
        <f t="shared" si="10"/>
        <v>0</v>
      </c>
      <c r="L166" s="76" t="str">
        <f t="shared" si="8"/>
        <v xml:space="preserve"> </v>
      </c>
      <c r="M166" s="79"/>
      <c r="N166" s="80"/>
      <c r="O166" s="80"/>
      <c r="P166" s="75">
        <f t="shared" si="11"/>
        <v>0</v>
      </c>
      <c r="Q166" s="76" t="str">
        <f t="shared" si="9"/>
        <v xml:space="preserve"> </v>
      </c>
      <c r="R166" s="135" t="s">
        <v>66</v>
      </c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/>
      <c r="H167" s="80"/>
      <c r="I167" s="80"/>
      <c r="J167" s="80"/>
      <c r="K167" s="75">
        <f t="shared" si="10"/>
        <v>0</v>
      </c>
      <c r="L167" s="76" t="str">
        <f t="shared" si="8"/>
        <v xml:space="preserve"> </v>
      </c>
      <c r="M167" s="79"/>
      <c r="N167" s="80"/>
      <c r="O167" s="80"/>
      <c r="P167" s="75">
        <f t="shared" si="11"/>
        <v>0</v>
      </c>
      <c r="Q167" s="76" t="str">
        <f t="shared" si="9"/>
        <v xml:space="preserve"> </v>
      </c>
      <c r="R167" s="135" t="s">
        <v>66</v>
      </c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/>
      <c r="H168" s="80"/>
      <c r="I168" s="80"/>
      <c r="J168" s="80"/>
      <c r="K168" s="75">
        <f t="shared" si="10"/>
        <v>0</v>
      </c>
      <c r="L168" s="76" t="str">
        <f t="shared" si="8"/>
        <v xml:space="preserve"> </v>
      </c>
      <c r="M168" s="79"/>
      <c r="N168" s="80"/>
      <c r="O168" s="80"/>
      <c r="P168" s="75">
        <f t="shared" si="11"/>
        <v>0</v>
      </c>
      <c r="Q168" s="76" t="str">
        <f t="shared" si="9"/>
        <v xml:space="preserve"> </v>
      </c>
      <c r="R168" s="135" t="s">
        <v>66</v>
      </c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/>
      <c r="H169" s="80"/>
      <c r="I169" s="80"/>
      <c r="J169" s="80"/>
      <c r="K169" s="75">
        <f t="shared" si="10"/>
        <v>0</v>
      </c>
      <c r="L169" s="76" t="str">
        <f t="shared" si="8"/>
        <v xml:space="preserve"> </v>
      </c>
      <c r="M169" s="79"/>
      <c r="N169" s="80"/>
      <c r="O169" s="80"/>
      <c r="P169" s="75">
        <f t="shared" si="11"/>
        <v>0</v>
      </c>
      <c r="Q169" s="76" t="str">
        <f t="shared" si="9"/>
        <v xml:space="preserve"> </v>
      </c>
      <c r="R169" s="135" t="s">
        <v>66</v>
      </c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/>
      <c r="H170" s="80"/>
      <c r="I170" s="80"/>
      <c r="J170" s="80"/>
      <c r="K170" s="75">
        <f t="shared" si="10"/>
        <v>0</v>
      </c>
      <c r="L170" s="76" t="str">
        <f t="shared" si="8"/>
        <v xml:space="preserve"> </v>
      </c>
      <c r="M170" s="79"/>
      <c r="N170" s="80"/>
      <c r="O170" s="80"/>
      <c r="P170" s="75">
        <f t="shared" si="11"/>
        <v>0</v>
      </c>
      <c r="Q170" s="76" t="str">
        <f t="shared" si="9"/>
        <v xml:space="preserve"> </v>
      </c>
      <c r="R170" s="135" t="s">
        <v>66</v>
      </c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/>
      <c r="H171" s="80"/>
      <c r="I171" s="80"/>
      <c r="J171" s="80"/>
      <c r="K171" s="75">
        <f t="shared" si="10"/>
        <v>0</v>
      </c>
      <c r="L171" s="76" t="str">
        <f t="shared" si="8"/>
        <v xml:space="preserve"> </v>
      </c>
      <c r="M171" s="79"/>
      <c r="N171" s="80"/>
      <c r="O171" s="80"/>
      <c r="P171" s="75">
        <f t="shared" si="11"/>
        <v>0</v>
      </c>
      <c r="Q171" s="76" t="str">
        <f t="shared" si="9"/>
        <v xml:space="preserve"> </v>
      </c>
      <c r="R171" s="135" t="s">
        <v>66</v>
      </c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/>
      <c r="H172" s="80"/>
      <c r="I172" s="80"/>
      <c r="J172" s="80"/>
      <c r="K172" s="75">
        <f t="shared" si="10"/>
        <v>0</v>
      </c>
      <c r="L172" s="76" t="str">
        <f t="shared" si="8"/>
        <v xml:space="preserve"> </v>
      </c>
      <c r="M172" s="79"/>
      <c r="N172" s="80"/>
      <c r="O172" s="80"/>
      <c r="P172" s="75">
        <f t="shared" si="11"/>
        <v>0</v>
      </c>
      <c r="Q172" s="76" t="str">
        <f t="shared" si="9"/>
        <v xml:space="preserve"> </v>
      </c>
      <c r="R172" s="135" t="s">
        <v>66</v>
      </c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/>
      <c r="H173" s="80"/>
      <c r="I173" s="80"/>
      <c r="J173" s="80"/>
      <c r="K173" s="75">
        <f t="shared" si="10"/>
        <v>0</v>
      </c>
      <c r="L173" s="76" t="str">
        <f t="shared" si="8"/>
        <v xml:space="preserve"> </v>
      </c>
      <c r="M173" s="79"/>
      <c r="N173" s="80"/>
      <c r="O173" s="80"/>
      <c r="P173" s="75">
        <f t="shared" si="11"/>
        <v>0</v>
      </c>
      <c r="Q173" s="76" t="str">
        <f t="shared" si="9"/>
        <v xml:space="preserve"> </v>
      </c>
      <c r="R173" s="135" t="s">
        <v>66</v>
      </c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/>
      <c r="H174" s="80"/>
      <c r="I174" s="80"/>
      <c r="J174" s="80"/>
      <c r="K174" s="75">
        <f t="shared" si="10"/>
        <v>0</v>
      </c>
      <c r="L174" s="76" t="str">
        <f t="shared" si="8"/>
        <v xml:space="preserve"> </v>
      </c>
      <c r="M174" s="79"/>
      <c r="N174" s="80"/>
      <c r="O174" s="80"/>
      <c r="P174" s="75">
        <f t="shared" si="11"/>
        <v>0</v>
      </c>
      <c r="Q174" s="76" t="str">
        <f t="shared" si="9"/>
        <v xml:space="preserve"> </v>
      </c>
      <c r="R174" s="135" t="s">
        <v>66</v>
      </c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/>
      <c r="H175" s="80"/>
      <c r="I175" s="80"/>
      <c r="J175" s="80"/>
      <c r="K175" s="75">
        <f t="shared" si="10"/>
        <v>0</v>
      </c>
      <c r="L175" s="76" t="str">
        <f t="shared" si="8"/>
        <v xml:space="preserve"> </v>
      </c>
      <c r="M175" s="79"/>
      <c r="N175" s="80"/>
      <c r="O175" s="80"/>
      <c r="P175" s="75">
        <f t="shared" si="11"/>
        <v>0</v>
      </c>
      <c r="Q175" s="76" t="str">
        <f t="shared" si="9"/>
        <v xml:space="preserve"> </v>
      </c>
      <c r="R175" s="135" t="s">
        <v>66</v>
      </c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/>
      <c r="H176" s="80"/>
      <c r="I176" s="80"/>
      <c r="J176" s="80"/>
      <c r="K176" s="75">
        <f t="shared" si="10"/>
        <v>0</v>
      </c>
      <c r="L176" s="76" t="str">
        <f t="shared" si="8"/>
        <v xml:space="preserve"> </v>
      </c>
      <c r="M176" s="79"/>
      <c r="N176" s="80"/>
      <c r="O176" s="80"/>
      <c r="P176" s="75">
        <f t="shared" si="11"/>
        <v>0</v>
      </c>
      <c r="Q176" s="76" t="str">
        <f t="shared" si="9"/>
        <v xml:space="preserve"> </v>
      </c>
      <c r="R176" s="135" t="s">
        <v>66</v>
      </c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/>
      <c r="H177" s="80"/>
      <c r="I177" s="80"/>
      <c r="J177" s="80"/>
      <c r="K177" s="75">
        <f t="shared" si="10"/>
        <v>0</v>
      </c>
      <c r="L177" s="76" t="str">
        <f t="shared" si="8"/>
        <v xml:space="preserve"> </v>
      </c>
      <c r="M177" s="79"/>
      <c r="N177" s="80"/>
      <c r="O177" s="80"/>
      <c r="P177" s="75">
        <f t="shared" si="11"/>
        <v>0</v>
      </c>
      <c r="Q177" s="76" t="str">
        <f t="shared" si="9"/>
        <v xml:space="preserve"> </v>
      </c>
      <c r="R177" s="135" t="s">
        <v>66</v>
      </c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/>
      <c r="H178" s="80"/>
      <c r="I178" s="80"/>
      <c r="J178" s="80"/>
      <c r="K178" s="75">
        <f t="shared" si="10"/>
        <v>0</v>
      </c>
      <c r="L178" s="76" t="str">
        <f t="shared" si="8"/>
        <v xml:space="preserve"> </v>
      </c>
      <c r="M178" s="79"/>
      <c r="N178" s="80"/>
      <c r="O178" s="80"/>
      <c r="P178" s="75">
        <f t="shared" si="11"/>
        <v>0</v>
      </c>
      <c r="Q178" s="76" t="str">
        <f t="shared" si="9"/>
        <v xml:space="preserve"> </v>
      </c>
      <c r="R178" s="135" t="s">
        <v>66</v>
      </c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/>
      <c r="H179" s="80"/>
      <c r="I179" s="80"/>
      <c r="J179" s="80"/>
      <c r="K179" s="75">
        <f t="shared" si="10"/>
        <v>0</v>
      </c>
      <c r="L179" s="76" t="str">
        <f t="shared" si="8"/>
        <v xml:space="preserve"> </v>
      </c>
      <c r="M179" s="79"/>
      <c r="N179" s="80"/>
      <c r="O179" s="80"/>
      <c r="P179" s="75">
        <f t="shared" si="11"/>
        <v>0</v>
      </c>
      <c r="Q179" s="76" t="str">
        <f t="shared" si="9"/>
        <v xml:space="preserve"> </v>
      </c>
      <c r="R179" s="135" t="s">
        <v>66</v>
      </c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/>
      <c r="H180" s="80"/>
      <c r="I180" s="80"/>
      <c r="J180" s="80"/>
      <c r="K180" s="75">
        <f t="shared" si="10"/>
        <v>0</v>
      </c>
      <c r="L180" s="76" t="str">
        <f t="shared" si="8"/>
        <v xml:space="preserve"> </v>
      </c>
      <c r="M180" s="79"/>
      <c r="N180" s="80"/>
      <c r="O180" s="80"/>
      <c r="P180" s="75">
        <f t="shared" si="11"/>
        <v>0</v>
      </c>
      <c r="Q180" s="76" t="str">
        <f t="shared" si="9"/>
        <v xml:space="preserve"> </v>
      </c>
      <c r="R180" s="135" t="s">
        <v>66</v>
      </c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/>
      <c r="H181" s="80"/>
      <c r="I181" s="80"/>
      <c r="J181" s="80"/>
      <c r="K181" s="75">
        <f t="shared" si="10"/>
        <v>0</v>
      </c>
      <c r="L181" s="76" t="str">
        <f t="shared" si="8"/>
        <v xml:space="preserve"> </v>
      </c>
      <c r="M181" s="79"/>
      <c r="N181" s="80"/>
      <c r="O181" s="80"/>
      <c r="P181" s="75">
        <f t="shared" si="11"/>
        <v>0</v>
      </c>
      <c r="Q181" s="76" t="str">
        <f t="shared" si="9"/>
        <v xml:space="preserve"> </v>
      </c>
      <c r="R181" s="135" t="s">
        <v>66</v>
      </c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/>
      <c r="H182" s="80"/>
      <c r="I182" s="80"/>
      <c r="J182" s="80"/>
      <c r="K182" s="75">
        <f t="shared" si="10"/>
        <v>0</v>
      </c>
      <c r="L182" s="76" t="str">
        <f t="shared" si="8"/>
        <v xml:space="preserve"> </v>
      </c>
      <c r="M182" s="79"/>
      <c r="N182" s="80"/>
      <c r="O182" s="80"/>
      <c r="P182" s="75">
        <f t="shared" si="11"/>
        <v>0</v>
      </c>
      <c r="Q182" s="76" t="str">
        <f t="shared" si="9"/>
        <v xml:space="preserve"> </v>
      </c>
      <c r="R182" s="135" t="s">
        <v>66</v>
      </c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/>
      <c r="H183" s="80"/>
      <c r="I183" s="80"/>
      <c r="J183" s="80"/>
      <c r="K183" s="75">
        <f t="shared" si="10"/>
        <v>0</v>
      </c>
      <c r="L183" s="76" t="str">
        <f t="shared" si="8"/>
        <v xml:space="preserve"> </v>
      </c>
      <c r="M183" s="79"/>
      <c r="N183" s="80"/>
      <c r="O183" s="80"/>
      <c r="P183" s="75">
        <f t="shared" si="11"/>
        <v>0</v>
      </c>
      <c r="Q183" s="76" t="str">
        <f t="shared" si="9"/>
        <v xml:space="preserve"> </v>
      </c>
      <c r="R183" s="135" t="s">
        <v>66</v>
      </c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/>
      <c r="H184" s="80"/>
      <c r="I184" s="80"/>
      <c r="J184" s="80"/>
      <c r="K184" s="75">
        <f t="shared" si="10"/>
        <v>0</v>
      </c>
      <c r="L184" s="76" t="str">
        <f t="shared" si="8"/>
        <v xml:space="preserve"> </v>
      </c>
      <c r="M184" s="79"/>
      <c r="N184" s="80"/>
      <c r="O184" s="80"/>
      <c r="P184" s="75">
        <f t="shared" si="11"/>
        <v>0</v>
      </c>
      <c r="Q184" s="76" t="str">
        <f t="shared" si="9"/>
        <v xml:space="preserve"> </v>
      </c>
      <c r="R184" s="135" t="s">
        <v>66</v>
      </c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/>
      <c r="H185" s="80"/>
      <c r="I185" s="80"/>
      <c r="J185" s="80"/>
      <c r="K185" s="75">
        <f t="shared" si="10"/>
        <v>0</v>
      </c>
      <c r="L185" s="76" t="str">
        <f t="shared" si="8"/>
        <v xml:space="preserve"> </v>
      </c>
      <c r="M185" s="79"/>
      <c r="N185" s="80"/>
      <c r="O185" s="80"/>
      <c r="P185" s="75">
        <f t="shared" si="11"/>
        <v>0</v>
      </c>
      <c r="Q185" s="76" t="str">
        <f t="shared" si="9"/>
        <v xml:space="preserve"> </v>
      </c>
      <c r="R185" s="135" t="s">
        <v>66</v>
      </c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/>
      <c r="H186" s="80"/>
      <c r="I186" s="80"/>
      <c r="J186" s="80"/>
      <c r="K186" s="75">
        <f t="shared" si="10"/>
        <v>0</v>
      </c>
      <c r="L186" s="76" t="str">
        <f t="shared" si="8"/>
        <v xml:space="preserve"> </v>
      </c>
      <c r="M186" s="79"/>
      <c r="N186" s="80"/>
      <c r="O186" s="80"/>
      <c r="P186" s="75">
        <f t="shared" si="11"/>
        <v>0</v>
      </c>
      <c r="Q186" s="76" t="str">
        <f t="shared" si="9"/>
        <v xml:space="preserve"> </v>
      </c>
      <c r="R186" s="135" t="s">
        <v>66</v>
      </c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/>
      <c r="H187" s="80"/>
      <c r="I187" s="80"/>
      <c r="J187" s="80"/>
      <c r="K187" s="75">
        <f t="shared" si="10"/>
        <v>0</v>
      </c>
      <c r="L187" s="76" t="str">
        <f t="shared" si="8"/>
        <v xml:space="preserve"> </v>
      </c>
      <c r="M187" s="79"/>
      <c r="N187" s="80"/>
      <c r="O187" s="80"/>
      <c r="P187" s="75">
        <f t="shared" si="11"/>
        <v>0</v>
      </c>
      <c r="Q187" s="76" t="str">
        <f t="shared" si="9"/>
        <v xml:space="preserve"> </v>
      </c>
      <c r="R187" s="135" t="s">
        <v>66</v>
      </c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/>
      <c r="H188" s="80"/>
      <c r="I188" s="80"/>
      <c r="J188" s="80"/>
      <c r="K188" s="75">
        <f t="shared" si="10"/>
        <v>0</v>
      </c>
      <c r="L188" s="76" t="str">
        <f t="shared" si="8"/>
        <v xml:space="preserve"> </v>
      </c>
      <c r="M188" s="79"/>
      <c r="N188" s="80"/>
      <c r="O188" s="80"/>
      <c r="P188" s="75">
        <f t="shared" si="11"/>
        <v>0</v>
      </c>
      <c r="Q188" s="76" t="str">
        <f t="shared" si="9"/>
        <v xml:space="preserve"> </v>
      </c>
      <c r="R188" s="135" t="s">
        <v>66</v>
      </c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/>
      <c r="H189" s="80"/>
      <c r="I189" s="80"/>
      <c r="J189" s="80"/>
      <c r="K189" s="75">
        <f t="shared" si="10"/>
        <v>0</v>
      </c>
      <c r="L189" s="76" t="str">
        <f t="shared" si="8"/>
        <v xml:space="preserve"> </v>
      </c>
      <c r="M189" s="79"/>
      <c r="N189" s="80"/>
      <c r="O189" s="80"/>
      <c r="P189" s="75">
        <f t="shared" si="11"/>
        <v>0</v>
      </c>
      <c r="Q189" s="76" t="str">
        <f t="shared" si="9"/>
        <v xml:space="preserve"> </v>
      </c>
      <c r="R189" s="135" t="s">
        <v>66</v>
      </c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/>
      <c r="H190" s="80"/>
      <c r="I190" s="80"/>
      <c r="J190" s="80"/>
      <c r="K190" s="75">
        <f t="shared" si="10"/>
        <v>0</v>
      </c>
      <c r="L190" s="76" t="str">
        <f t="shared" si="8"/>
        <v xml:space="preserve"> </v>
      </c>
      <c r="M190" s="79"/>
      <c r="N190" s="80"/>
      <c r="O190" s="80"/>
      <c r="P190" s="75">
        <f t="shared" si="11"/>
        <v>0</v>
      </c>
      <c r="Q190" s="76" t="str">
        <f t="shared" si="9"/>
        <v xml:space="preserve"> </v>
      </c>
      <c r="R190" s="135" t="s">
        <v>66</v>
      </c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/>
      <c r="H191" s="80"/>
      <c r="I191" s="80"/>
      <c r="J191" s="80"/>
      <c r="K191" s="75">
        <f t="shared" si="10"/>
        <v>0</v>
      </c>
      <c r="L191" s="76" t="str">
        <f t="shared" si="8"/>
        <v xml:space="preserve"> </v>
      </c>
      <c r="M191" s="79"/>
      <c r="N191" s="80"/>
      <c r="O191" s="80"/>
      <c r="P191" s="75">
        <f t="shared" si="11"/>
        <v>0</v>
      </c>
      <c r="Q191" s="76" t="str">
        <f t="shared" si="9"/>
        <v xml:space="preserve"> </v>
      </c>
      <c r="R191" s="135" t="s">
        <v>66</v>
      </c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/>
      <c r="H192" s="80"/>
      <c r="I192" s="80"/>
      <c r="J192" s="80"/>
      <c r="K192" s="75">
        <f t="shared" si="10"/>
        <v>0</v>
      </c>
      <c r="L192" s="76" t="str">
        <f t="shared" si="8"/>
        <v xml:space="preserve"> </v>
      </c>
      <c r="M192" s="79"/>
      <c r="N192" s="80"/>
      <c r="O192" s="80"/>
      <c r="P192" s="75">
        <f t="shared" si="11"/>
        <v>0</v>
      </c>
      <c r="Q192" s="76" t="str">
        <f t="shared" si="9"/>
        <v xml:space="preserve"> </v>
      </c>
      <c r="R192" s="135" t="s">
        <v>66</v>
      </c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/>
      <c r="H193" s="80"/>
      <c r="I193" s="80"/>
      <c r="J193" s="80"/>
      <c r="K193" s="75">
        <f t="shared" si="10"/>
        <v>0</v>
      </c>
      <c r="L193" s="76" t="str">
        <f t="shared" si="8"/>
        <v xml:space="preserve"> </v>
      </c>
      <c r="M193" s="79"/>
      <c r="N193" s="80"/>
      <c r="O193" s="80"/>
      <c r="P193" s="75">
        <f t="shared" si="11"/>
        <v>0</v>
      </c>
      <c r="Q193" s="76" t="str">
        <f t="shared" si="9"/>
        <v xml:space="preserve"> </v>
      </c>
      <c r="R193" s="135" t="s">
        <v>66</v>
      </c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/>
      <c r="H194" s="80"/>
      <c r="I194" s="80"/>
      <c r="J194" s="80"/>
      <c r="K194" s="75">
        <f t="shared" si="10"/>
        <v>0</v>
      </c>
      <c r="L194" s="76" t="str">
        <f t="shared" si="8"/>
        <v xml:space="preserve"> </v>
      </c>
      <c r="M194" s="79"/>
      <c r="N194" s="80"/>
      <c r="O194" s="80"/>
      <c r="P194" s="75">
        <f t="shared" si="11"/>
        <v>0</v>
      </c>
      <c r="Q194" s="76" t="str">
        <f t="shared" si="9"/>
        <v xml:space="preserve"> </v>
      </c>
      <c r="R194" s="135" t="s">
        <v>66</v>
      </c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/>
      <c r="H195" s="80"/>
      <c r="I195" s="80"/>
      <c r="J195" s="80"/>
      <c r="K195" s="75">
        <f t="shared" si="10"/>
        <v>0</v>
      </c>
      <c r="L195" s="76" t="str">
        <f t="shared" si="8"/>
        <v xml:space="preserve"> </v>
      </c>
      <c r="M195" s="79"/>
      <c r="N195" s="80"/>
      <c r="O195" s="80"/>
      <c r="P195" s="75">
        <f t="shared" si="11"/>
        <v>0</v>
      </c>
      <c r="Q195" s="76" t="str">
        <f t="shared" si="9"/>
        <v xml:space="preserve"> </v>
      </c>
      <c r="R195" s="135" t="s">
        <v>66</v>
      </c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/>
      <c r="H196" s="80"/>
      <c r="I196" s="80"/>
      <c r="J196" s="80"/>
      <c r="K196" s="75">
        <f t="shared" si="10"/>
        <v>0</v>
      </c>
      <c r="L196" s="76" t="str">
        <f t="shared" si="8"/>
        <v xml:space="preserve"> </v>
      </c>
      <c r="M196" s="79"/>
      <c r="N196" s="80"/>
      <c r="O196" s="80"/>
      <c r="P196" s="75">
        <f t="shared" si="11"/>
        <v>0</v>
      </c>
      <c r="Q196" s="76" t="str">
        <f t="shared" si="9"/>
        <v xml:space="preserve"> </v>
      </c>
      <c r="R196" s="135" t="s">
        <v>66</v>
      </c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/>
      <c r="H197" s="80"/>
      <c r="I197" s="80"/>
      <c r="J197" s="80"/>
      <c r="K197" s="75">
        <f t="shared" si="10"/>
        <v>0</v>
      </c>
      <c r="L197" s="76" t="str">
        <f t="shared" si="8"/>
        <v xml:space="preserve"> </v>
      </c>
      <c r="M197" s="79"/>
      <c r="N197" s="80"/>
      <c r="O197" s="80"/>
      <c r="P197" s="75">
        <f t="shared" si="11"/>
        <v>0</v>
      </c>
      <c r="Q197" s="76" t="str">
        <f t="shared" si="9"/>
        <v xml:space="preserve"> </v>
      </c>
      <c r="R197" s="135" t="s">
        <v>66</v>
      </c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/>
      <c r="H198" s="80"/>
      <c r="I198" s="80"/>
      <c r="J198" s="80"/>
      <c r="K198" s="75">
        <f t="shared" si="10"/>
        <v>0</v>
      </c>
      <c r="L198" s="76" t="str">
        <f t="shared" si="8"/>
        <v xml:space="preserve"> </v>
      </c>
      <c r="M198" s="79"/>
      <c r="N198" s="80"/>
      <c r="O198" s="80"/>
      <c r="P198" s="75">
        <f t="shared" si="11"/>
        <v>0</v>
      </c>
      <c r="Q198" s="76" t="str">
        <f t="shared" si="9"/>
        <v xml:space="preserve"> </v>
      </c>
      <c r="R198" s="135" t="s">
        <v>66</v>
      </c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/>
      <c r="H199" s="80"/>
      <c r="I199" s="80"/>
      <c r="J199" s="80"/>
      <c r="K199" s="75">
        <f t="shared" si="10"/>
        <v>0</v>
      </c>
      <c r="L199" s="76" t="str">
        <f t="shared" ref="L199:L262" si="12">VLOOKUP(K199,predikat,2)</f>
        <v xml:space="preserve"> </v>
      </c>
      <c r="M199" s="79"/>
      <c r="N199" s="80"/>
      <c r="O199" s="80"/>
      <c r="P199" s="75">
        <f t="shared" si="11"/>
        <v>0</v>
      </c>
      <c r="Q199" s="76" t="str">
        <f t="shared" ref="Q199:Q262" si="13">VLOOKUP(P199,predikat,2)</f>
        <v xml:space="preserve"> </v>
      </c>
      <c r="R199" s="135" t="s">
        <v>66</v>
      </c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/>
      <c r="H200" s="80"/>
      <c r="I200" s="80"/>
      <c r="J200" s="80"/>
      <c r="K200" s="75">
        <f t="shared" ref="K200:K263" si="14">IF(COUNTA(G200:I200)=0,0,ROUND((SUM(G200:I200)/COUNTA(G200:I200)*$J$1+SUM(J200)*$J$2)/($J$1+$J$2),0))</f>
        <v>0</v>
      </c>
      <c r="L200" s="76" t="str">
        <f t="shared" si="12"/>
        <v xml:space="preserve"> </v>
      </c>
      <c r="M200" s="79"/>
      <c r="N200" s="80"/>
      <c r="O200" s="80"/>
      <c r="P200" s="75">
        <f t="shared" ref="P200:P263" si="15">IF(SUM(M200:O200)=0,0,ROUND(SUM(M200:O200)/COUNTA(M200:O200),0))</f>
        <v>0</v>
      </c>
      <c r="Q200" s="76" t="str">
        <f t="shared" si="13"/>
        <v xml:space="preserve"> </v>
      </c>
      <c r="R200" s="135" t="s">
        <v>66</v>
      </c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/>
      <c r="H201" s="80"/>
      <c r="I201" s="80"/>
      <c r="J201" s="80"/>
      <c r="K201" s="75">
        <f t="shared" si="14"/>
        <v>0</v>
      </c>
      <c r="L201" s="76" t="str">
        <f t="shared" si="12"/>
        <v xml:space="preserve"> </v>
      </c>
      <c r="M201" s="79"/>
      <c r="N201" s="80"/>
      <c r="O201" s="80"/>
      <c r="P201" s="75">
        <f t="shared" si="15"/>
        <v>0</v>
      </c>
      <c r="Q201" s="76" t="str">
        <f t="shared" si="13"/>
        <v xml:space="preserve"> </v>
      </c>
      <c r="R201" s="135" t="s">
        <v>66</v>
      </c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/>
      <c r="H202" s="80"/>
      <c r="I202" s="80"/>
      <c r="J202" s="80"/>
      <c r="K202" s="75">
        <f t="shared" si="14"/>
        <v>0</v>
      </c>
      <c r="L202" s="76" t="str">
        <f t="shared" si="12"/>
        <v xml:space="preserve"> </v>
      </c>
      <c r="M202" s="79"/>
      <c r="N202" s="80"/>
      <c r="O202" s="80"/>
      <c r="P202" s="75">
        <f t="shared" si="15"/>
        <v>0</v>
      </c>
      <c r="Q202" s="76" t="str">
        <f t="shared" si="13"/>
        <v xml:space="preserve"> </v>
      </c>
      <c r="R202" s="135" t="s">
        <v>66</v>
      </c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/>
      <c r="H203" s="80"/>
      <c r="I203" s="80"/>
      <c r="J203" s="80"/>
      <c r="K203" s="75">
        <f t="shared" si="14"/>
        <v>0</v>
      </c>
      <c r="L203" s="76" t="str">
        <f t="shared" si="12"/>
        <v xml:space="preserve"> </v>
      </c>
      <c r="M203" s="79"/>
      <c r="N203" s="80"/>
      <c r="O203" s="80"/>
      <c r="P203" s="75">
        <f t="shared" si="15"/>
        <v>0</v>
      </c>
      <c r="Q203" s="76" t="str">
        <f t="shared" si="13"/>
        <v xml:space="preserve"> </v>
      </c>
      <c r="R203" s="135" t="s">
        <v>66</v>
      </c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/>
      <c r="H204" s="80"/>
      <c r="I204" s="80"/>
      <c r="J204" s="80"/>
      <c r="K204" s="75">
        <f t="shared" si="14"/>
        <v>0</v>
      </c>
      <c r="L204" s="76" t="str">
        <f t="shared" si="12"/>
        <v xml:space="preserve"> </v>
      </c>
      <c r="M204" s="79"/>
      <c r="N204" s="80"/>
      <c r="O204" s="80"/>
      <c r="P204" s="75">
        <f t="shared" si="15"/>
        <v>0</v>
      </c>
      <c r="Q204" s="76" t="str">
        <f t="shared" si="13"/>
        <v xml:space="preserve"> </v>
      </c>
      <c r="R204" s="135" t="s">
        <v>66</v>
      </c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/>
      <c r="H205" s="80"/>
      <c r="I205" s="80"/>
      <c r="J205" s="80"/>
      <c r="K205" s="75">
        <f t="shared" si="14"/>
        <v>0</v>
      </c>
      <c r="L205" s="76" t="str">
        <f t="shared" si="12"/>
        <v xml:space="preserve"> </v>
      </c>
      <c r="M205" s="79"/>
      <c r="N205" s="80"/>
      <c r="O205" s="80"/>
      <c r="P205" s="75">
        <f t="shared" si="15"/>
        <v>0</v>
      </c>
      <c r="Q205" s="76" t="str">
        <f t="shared" si="13"/>
        <v xml:space="preserve"> </v>
      </c>
      <c r="R205" s="135" t="s">
        <v>66</v>
      </c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/>
      <c r="H206" s="80"/>
      <c r="I206" s="80"/>
      <c r="J206" s="80"/>
      <c r="K206" s="75">
        <f t="shared" si="14"/>
        <v>0</v>
      </c>
      <c r="L206" s="76" t="str">
        <f t="shared" si="12"/>
        <v xml:space="preserve"> </v>
      </c>
      <c r="M206" s="79"/>
      <c r="N206" s="80"/>
      <c r="O206" s="80"/>
      <c r="P206" s="75">
        <f t="shared" si="15"/>
        <v>0</v>
      </c>
      <c r="Q206" s="76" t="str">
        <f t="shared" si="13"/>
        <v xml:space="preserve"> </v>
      </c>
      <c r="R206" s="135" t="s">
        <v>66</v>
      </c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/>
      <c r="H207" s="80"/>
      <c r="I207" s="80"/>
      <c r="J207" s="80"/>
      <c r="K207" s="75">
        <f t="shared" si="14"/>
        <v>0</v>
      </c>
      <c r="L207" s="76" t="str">
        <f t="shared" si="12"/>
        <v xml:space="preserve"> </v>
      </c>
      <c r="M207" s="79"/>
      <c r="N207" s="80"/>
      <c r="O207" s="80"/>
      <c r="P207" s="75">
        <f t="shared" si="15"/>
        <v>0</v>
      </c>
      <c r="Q207" s="76" t="str">
        <f t="shared" si="13"/>
        <v xml:space="preserve"> </v>
      </c>
      <c r="R207" s="135" t="s">
        <v>66</v>
      </c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/>
      <c r="H208" s="80"/>
      <c r="I208" s="80"/>
      <c r="J208" s="80"/>
      <c r="K208" s="75">
        <f t="shared" si="14"/>
        <v>0</v>
      </c>
      <c r="L208" s="76" t="str">
        <f t="shared" si="12"/>
        <v xml:space="preserve"> </v>
      </c>
      <c r="M208" s="79"/>
      <c r="N208" s="80"/>
      <c r="O208" s="80"/>
      <c r="P208" s="75">
        <f t="shared" si="15"/>
        <v>0</v>
      </c>
      <c r="Q208" s="76" t="str">
        <f t="shared" si="13"/>
        <v xml:space="preserve"> </v>
      </c>
      <c r="R208" s="135" t="s">
        <v>66</v>
      </c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/>
      <c r="H209" s="80"/>
      <c r="I209" s="80"/>
      <c r="J209" s="80"/>
      <c r="K209" s="75">
        <f t="shared" si="14"/>
        <v>0</v>
      </c>
      <c r="L209" s="76" t="str">
        <f t="shared" si="12"/>
        <v xml:space="preserve"> </v>
      </c>
      <c r="M209" s="79"/>
      <c r="N209" s="80"/>
      <c r="O209" s="80"/>
      <c r="P209" s="75">
        <f t="shared" si="15"/>
        <v>0</v>
      </c>
      <c r="Q209" s="76" t="str">
        <f t="shared" si="13"/>
        <v xml:space="preserve"> </v>
      </c>
      <c r="R209" s="135" t="s">
        <v>66</v>
      </c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/>
      <c r="H210" s="80"/>
      <c r="I210" s="80"/>
      <c r="J210" s="80"/>
      <c r="K210" s="75">
        <f t="shared" si="14"/>
        <v>0</v>
      </c>
      <c r="L210" s="76" t="str">
        <f t="shared" si="12"/>
        <v xml:space="preserve"> </v>
      </c>
      <c r="M210" s="79"/>
      <c r="N210" s="80"/>
      <c r="O210" s="80"/>
      <c r="P210" s="75">
        <f t="shared" si="15"/>
        <v>0</v>
      </c>
      <c r="Q210" s="76" t="str">
        <f t="shared" si="13"/>
        <v xml:space="preserve"> </v>
      </c>
      <c r="R210" s="135" t="s">
        <v>66</v>
      </c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/>
      <c r="H211" s="80"/>
      <c r="I211" s="80"/>
      <c r="J211" s="80"/>
      <c r="K211" s="75">
        <f t="shared" si="14"/>
        <v>0</v>
      </c>
      <c r="L211" s="76" t="str">
        <f t="shared" si="12"/>
        <v xml:space="preserve"> </v>
      </c>
      <c r="M211" s="79"/>
      <c r="N211" s="80"/>
      <c r="O211" s="80"/>
      <c r="P211" s="75">
        <f t="shared" si="15"/>
        <v>0</v>
      </c>
      <c r="Q211" s="76" t="str">
        <f t="shared" si="13"/>
        <v xml:space="preserve"> </v>
      </c>
      <c r="R211" s="135" t="s">
        <v>66</v>
      </c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/>
      <c r="H212" s="80"/>
      <c r="I212" s="80"/>
      <c r="J212" s="80"/>
      <c r="K212" s="75">
        <f t="shared" si="14"/>
        <v>0</v>
      </c>
      <c r="L212" s="76" t="str">
        <f t="shared" si="12"/>
        <v xml:space="preserve"> </v>
      </c>
      <c r="M212" s="79"/>
      <c r="N212" s="80"/>
      <c r="O212" s="80"/>
      <c r="P212" s="75">
        <f t="shared" si="15"/>
        <v>0</v>
      </c>
      <c r="Q212" s="76" t="str">
        <f t="shared" si="13"/>
        <v xml:space="preserve"> </v>
      </c>
      <c r="R212" s="135" t="s">
        <v>66</v>
      </c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/>
      <c r="H213" s="80"/>
      <c r="I213" s="80"/>
      <c r="J213" s="80"/>
      <c r="K213" s="75">
        <f t="shared" si="14"/>
        <v>0</v>
      </c>
      <c r="L213" s="76" t="str">
        <f t="shared" si="12"/>
        <v xml:space="preserve"> </v>
      </c>
      <c r="M213" s="79"/>
      <c r="N213" s="80"/>
      <c r="O213" s="80"/>
      <c r="P213" s="75">
        <f t="shared" si="15"/>
        <v>0</v>
      </c>
      <c r="Q213" s="76" t="str">
        <f t="shared" si="13"/>
        <v xml:space="preserve"> </v>
      </c>
      <c r="R213" s="135" t="s">
        <v>66</v>
      </c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/>
      <c r="H214" s="80"/>
      <c r="I214" s="80"/>
      <c r="J214" s="80"/>
      <c r="K214" s="75">
        <f t="shared" si="14"/>
        <v>0</v>
      </c>
      <c r="L214" s="76" t="str">
        <f t="shared" si="12"/>
        <v xml:space="preserve"> </v>
      </c>
      <c r="M214" s="79"/>
      <c r="N214" s="80"/>
      <c r="O214" s="80"/>
      <c r="P214" s="75">
        <f t="shared" si="15"/>
        <v>0</v>
      </c>
      <c r="Q214" s="76" t="str">
        <f t="shared" si="13"/>
        <v xml:space="preserve"> </v>
      </c>
      <c r="R214" s="135" t="s">
        <v>66</v>
      </c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/>
      <c r="H215" s="80"/>
      <c r="I215" s="80"/>
      <c r="J215" s="80"/>
      <c r="K215" s="75">
        <f t="shared" si="14"/>
        <v>0</v>
      </c>
      <c r="L215" s="76" t="str">
        <f t="shared" si="12"/>
        <v xml:space="preserve"> </v>
      </c>
      <c r="M215" s="79"/>
      <c r="N215" s="80"/>
      <c r="O215" s="80"/>
      <c r="P215" s="75">
        <f t="shared" si="15"/>
        <v>0</v>
      </c>
      <c r="Q215" s="76" t="str">
        <f t="shared" si="13"/>
        <v xml:space="preserve"> </v>
      </c>
      <c r="R215" s="135" t="s">
        <v>66</v>
      </c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/>
      <c r="H216" s="80"/>
      <c r="I216" s="80"/>
      <c r="J216" s="80"/>
      <c r="K216" s="75">
        <f t="shared" si="14"/>
        <v>0</v>
      </c>
      <c r="L216" s="76" t="str">
        <f t="shared" si="12"/>
        <v xml:space="preserve"> </v>
      </c>
      <c r="M216" s="79"/>
      <c r="N216" s="80"/>
      <c r="O216" s="80"/>
      <c r="P216" s="75">
        <f t="shared" si="15"/>
        <v>0</v>
      </c>
      <c r="Q216" s="76" t="str">
        <f t="shared" si="13"/>
        <v xml:space="preserve"> </v>
      </c>
      <c r="R216" s="135" t="s">
        <v>66</v>
      </c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/>
      <c r="H217" s="80"/>
      <c r="I217" s="80"/>
      <c r="J217" s="80"/>
      <c r="K217" s="75">
        <f t="shared" si="14"/>
        <v>0</v>
      </c>
      <c r="L217" s="76" t="str">
        <f t="shared" si="12"/>
        <v xml:space="preserve"> </v>
      </c>
      <c r="M217" s="79"/>
      <c r="N217" s="80"/>
      <c r="O217" s="80"/>
      <c r="P217" s="75">
        <f t="shared" si="15"/>
        <v>0</v>
      </c>
      <c r="Q217" s="76" t="str">
        <f t="shared" si="13"/>
        <v xml:space="preserve"> </v>
      </c>
      <c r="R217" s="135" t="s">
        <v>66</v>
      </c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/>
      <c r="H218" s="80"/>
      <c r="I218" s="80"/>
      <c r="J218" s="80"/>
      <c r="K218" s="75">
        <f t="shared" si="14"/>
        <v>0</v>
      </c>
      <c r="L218" s="76" t="str">
        <f t="shared" si="12"/>
        <v xml:space="preserve"> </v>
      </c>
      <c r="M218" s="79"/>
      <c r="N218" s="80"/>
      <c r="O218" s="80"/>
      <c r="P218" s="75">
        <f t="shared" si="15"/>
        <v>0</v>
      </c>
      <c r="Q218" s="76" t="str">
        <f t="shared" si="13"/>
        <v xml:space="preserve"> </v>
      </c>
      <c r="R218" s="135" t="s">
        <v>66</v>
      </c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/>
      <c r="H219" s="80"/>
      <c r="I219" s="80"/>
      <c r="J219" s="80"/>
      <c r="K219" s="75">
        <f t="shared" si="14"/>
        <v>0</v>
      </c>
      <c r="L219" s="76" t="str">
        <f t="shared" si="12"/>
        <v xml:space="preserve"> </v>
      </c>
      <c r="M219" s="79"/>
      <c r="N219" s="80"/>
      <c r="O219" s="80"/>
      <c r="P219" s="75">
        <f t="shared" si="15"/>
        <v>0</v>
      </c>
      <c r="Q219" s="76" t="str">
        <f t="shared" si="13"/>
        <v xml:space="preserve"> </v>
      </c>
      <c r="R219" s="135" t="s">
        <v>66</v>
      </c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/>
      <c r="H220" s="80"/>
      <c r="I220" s="80"/>
      <c r="J220" s="80"/>
      <c r="K220" s="75">
        <f t="shared" si="14"/>
        <v>0</v>
      </c>
      <c r="L220" s="76" t="str">
        <f t="shared" si="12"/>
        <v xml:space="preserve"> </v>
      </c>
      <c r="M220" s="79"/>
      <c r="N220" s="80"/>
      <c r="O220" s="80"/>
      <c r="P220" s="75">
        <f t="shared" si="15"/>
        <v>0</v>
      </c>
      <c r="Q220" s="76" t="str">
        <f t="shared" si="13"/>
        <v xml:space="preserve"> </v>
      </c>
      <c r="R220" s="135" t="s">
        <v>66</v>
      </c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/>
      <c r="H221" s="80"/>
      <c r="I221" s="80"/>
      <c r="J221" s="80"/>
      <c r="K221" s="75">
        <f t="shared" si="14"/>
        <v>0</v>
      </c>
      <c r="L221" s="76" t="str">
        <f t="shared" si="12"/>
        <v xml:space="preserve"> </v>
      </c>
      <c r="M221" s="79"/>
      <c r="N221" s="80"/>
      <c r="O221" s="80"/>
      <c r="P221" s="75">
        <f t="shared" si="15"/>
        <v>0</v>
      </c>
      <c r="Q221" s="76" t="str">
        <f t="shared" si="13"/>
        <v xml:space="preserve"> </v>
      </c>
      <c r="R221" s="135" t="s">
        <v>66</v>
      </c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/>
      <c r="H222" s="80"/>
      <c r="I222" s="80"/>
      <c r="J222" s="80"/>
      <c r="K222" s="75">
        <f t="shared" si="14"/>
        <v>0</v>
      </c>
      <c r="L222" s="76" t="str">
        <f t="shared" si="12"/>
        <v xml:space="preserve"> </v>
      </c>
      <c r="M222" s="79"/>
      <c r="N222" s="80"/>
      <c r="O222" s="80"/>
      <c r="P222" s="75">
        <f t="shared" si="15"/>
        <v>0</v>
      </c>
      <c r="Q222" s="76" t="str">
        <f t="shared" si="13"/>
        <v xml:space="preserve"> </v>
      </c>
      <c r="R222" s="135" t="s">
        <v>66</v>
      </c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/>
      <c r="H223" s="80"/>
      <c r="I223" s="80"/>
      <c r="J223" s="80"/>
      <c r="K223" s="75">
        <f t="shared" si="14"/>
        <v>0</v>
      </c>
      <c r="L223" s="76" t="str">
        <f t="shared" si="12"/>
        <v xml:space="preserve"> </v>
      </c>
      <c r="M223" s="79"/>
      <c r="N223" s="80"/>
      <c r="O223" s="80"/>
      <c r="P223" s="75">
        <f t="shared" si="15"/>
        <v>0</v>
      </c>
      <c r="Q223" s="76" t="str">
        <f t="shared" si="13"/>
        <v xml:space="preserve"> </v>
      </c>
      <c r="R223" s="135" t="s">
        <v>66</v>
      </c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/>
      <c r="H224" s="80"/>
      <c r="I224" s="80"/>
      <c r="J224" s="80"/>
      <c r="K224" s="75">
        <f t="shared" si="14"/>
        <v>0</v>
      </c>
      <c r="L224" s="76" t="str">
        <f t="shared" si="12"/>
        <v xml:space="preserve"> </v>
      </c>
      <c r="M224" s="79"/>
      <c r="N224" s="80"/>
      <c r="O224" s="80"/>
      <c r="P224" s="75">
        <f t="shared" si="15"/>
        <v>0</v>
      </c>
      <c r="Q224" s="76" t="str">
        <f t="shared" si="13"/>
        <v xml:space="preserve"> </v>
      </c>
      <c r="R224" s="135" t="s">
        <v>66</v>
      </c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/>
      <c r="H225" s="80"/>
      <c r="I225" s="80"/>
      <c r="J225" s="80"/>
      <c r="K225" s="75">
        <f t="shared" si="14"/>
        <v>0</v>
      </c>
      <c r="L225" s="76" t="str">
        <f t="shared" si="12"/>
        <v xml:space="preserve"> </v>
      </c>
      <c r="M225" s="79"/>
      <c r="N225" s="80"/>
      <c r="O225" s="80"/>
      <c r="P225" s="75">
        <f t="shared" si="15"/>
        <v>0</v>
      </c>
      <c r="Q225" s="76" t="str">
        <f t="shared" si="13"/>
        <v xml:space="preserve"> </v>
      </c>
      <c r="R225" s="135" t="s">
        <v>66</v>
      </c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/>
      <c r="H226" s="80"/>
      <c r="I226" s="80"/>
      <c r="J226" s="80"/>
      <c r="K226" s="75">
        <f t="shared" si="14"/>
        <v>0</v>
      </c>
      <c r="L226" s="76" t="str">
        <f t="shared" si="12"/>
        <v xml:space="preserve"> </v>
      </c>
      <c r="M226" s="79"/>
      <c r="N226" s="80"/>
      <c r="O226" s="80"/>
      <c r="P226" s="75">
        <f t="shared" si="15"/>
        <v>0</v>
      </c>
      <c r="Q226" s="76" t="str">
        <f t="shared" si="13"/>
        <v xml:space="preserve"> </v>
      </c>
      <c r="R226" s="135" t="s">
        <v>66</v>
      </c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/>
      <c r="H227" s="80"/>
      <c r="I227" s="80"/>
      <c r="J227" s="80"/>
      <c r="K227" s="75">
        <f t="shared" si="14"/>
        <v>0</v>
      </c>
      <c r="L227" s="76" t="str">
        <f t="shared" si="12"/>
        <v xml:space="preserve"> </v>
      </c>
      <c r="M227" s="79"/>
      <c r="N227" s="80"/>
      <c r="O227" s="80"/>
      <c r="P227" s="75">
        <f t="shared" si="15"/>
        <v>0</v>
      </c>
      <c r="Q227" s="76" t="str">
        <f t="shared" si="13"/>
        <v xml:space="preserve"> </v>
      </c>
      <c r="R227" s="135" t="s">
        <v>66</v>
      </c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/>
      <c r="H228" s="80"/>
      <c r="I228" s="80"/>
      <c r="J228" s="80"/>
      <c r="K228" s="75">
        <f t="shared" si="14"/>
        <v>0</v>
      </c>
      <c r="L228" s="76" t="str">
        <f t="shared" si="12"/>
        <v xml:space="preserve"> </v>
      </c>
      <c r="M228" s="79"/>
      <c r="N228" s="80"/>
      <c r="O228" s="80"/>
      <c r="P228" s="75">
        <f t="shared" si="15"/>
        <v>0</v>
      </c>
      <c r="Q228" s="76" t="str">
        <f t="shared" si="13"/>
        <v xml:space="preserve"> </v>
      </c>
      <c r="R228" s="135" t="s">
        <v>66</v>
      </c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/>
      <c r="H229" s="80"/>
      <c r="I229" s="80"/>
      <c r="J229" s="80"/>
      <c r="K229" s="75">
        <f t="shared" si="14"/>
        <v>0</v>
      </c>
      <c r="L229" s="76" t="str">
        <f t="shared" si="12"/>
        <v xml:space="preserve"> </v>
      </c>
      <c r="M229" s="79"/>
      <c r="N229" s="80"/>
      <c r="O229" s="80"/>
      <c r="P229" s="75">
        <f t="shared" si="15"/>
        <v>0</v>
      </c>
      <c r="Q229" s="76" t="str">
        <f t="shared" si="13"/>
        <v xml:space="preserve"> </v>
      </c>
      <c r="R229" s="135" t="s">
        <v>66</v>
      </c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/>
      <c r="H230" s="80"/>
      <c r="I230" s="80"/>
      <c r="J230" s="80"/>
      <c r="K230" s="75">
        <f t="shared" si="14"/>
        <v>0</v>
      </c>
      <c r="L230" s="76" t="str">
        <f t="shared" si="12"/>
        <v xml:space="preserve"> </v>
      </c>
      <c r="M230" s="79"/>
      <c r="N230" s="80"/>
      <c r="O230" s="80"/>
      <c r="P230" s="75">
        <f t="shared" si="15"/>
        <v>0</v>
      </c>
      <c r="Q230" s="76" t="str">
        <f t="shared" si="13"/>
        <v xml:space="preserve"> </v>
      </c>
      <c r="R230" s="135" t="s">
        <v>66</v>
      </c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/>
      <c r="H231" s="80"/>
      <c r="I231" s="80"/>
      <c r="J231" s="80"/>
      <c r="K231" s="75">
        <f t="shared" si="14"/>
        <v>0</v>
      </c>
      <c r="L231" s="76" t="str">
        <f t="shared" si="12"/>
        <v xml:space="preserve"> </v>
      </c>
      <c r="M231" s="79"/>
      <c r="N231" s="80"/>
      <c r="O231" s="80"/>
      <c r="P231" s="75">
        <f t="shared" si="15"/>
        <v>0</v>
      </c>
      <c r="Q231" s="76" t="str">
        <f t="shared" si="13"/>
        <v xml:space="preserve"> </v>
      </c>
      <c r="R231" s="135" t="s">
        <v>66</v>
      </c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/>
      <c r="H232" s="80"/>
      <c r="I232" s="80"/>
      <c r="J232" s="80"/>
      <c r="K232" s="75">
        <f t="shared" si="14"/>
        <v>0</v>
      </c>
      <c r="L232" s="76" t="str">
        <f t="shared" si="12"/>
        <v xml:space="preserve"> </v>
      </c>
      <c r="M232" s="79"/>
      <c r="N232" s="80"/>
      <c r="O232" s="80"/>
      <c r="P232" s="75">
        <f t="shared" si="15"/>
        <v>0</v>
      </c>
      <c r="Q232" s="76" t="str">
        <f t="shared" si="13"/>
        <v xml:space="preserve"> </v>
      </c>
      <c r="R232" s="135" t="s">
        <v>66</v>
      </c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/>
      <c r="H233" s="80"/>
      <c r="I233" s="80"/>
      <c r="J233" s="80"/>
      <c r="K233" s="75">
        <f t="shared" si="14"/>
        <v>0</v>
      </c>
      <c r="L233" s="76" t="str">
        <f t="shared" si="12"/>
        <v xml:space="preserve"> </v>
      </c>
      <c r="M233" s="79"/>
      <c r="N233" s="80"/>
      <c r="O233" s="80"/>
      <c r="P233" s="75">
        <f t="shared" si="15"/>
        <v>0</v>
      </c>
      <c r="Q233" s="76" t="str">
        <f t="shared" si="13"/>
        <v xml:space="preserve"> </v>
      </c>
      <c r="R233" s="135" t="s">
        <v>66</v>
      </c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/>
      <c r="H234" s="80"/>
      <c r="I234" s="80"/>
      <c r="J234" s="80"/>
      <c r="K234" s="75">
        <f t="shared" si="14"/>
        <v>0</v>
      </c>
      <c r="L234" s="76" t="str">
        <f t="shared" si="12"/>
        <v xml:space="preserve"> </v>
      </c>
      <c r="M234" s="79"/>
      <c r="N234" s="80"/>
      <c r="O234" s="80"/>
      <c r="P234" s="75">
        <f t="shared" si="15"/>
        <v>0</v>
      </c>
      <c r="Q234" s="76" t="str">
        <f t="shared" si="13"/>
        <v xml:space="preserve"> </v>
      </c>
      <c r="R234" s="135" t="s">
        <v>66</v>
      </c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/>
      <c r="H235" s="80"/>
      <c r="I235" s="80"/>
      <c r="J235" s="80"/>
      <c r="K235" s="75">
        <f t="shared" si="14"/>
        <v>0</v>
      </c>
      <c r="L235" s="76" t="str">
        <f t="shared" si="12"/>
        <v xml:space="preserve"> </v>
      </c>
      <c r="M235" s="79"/>
      <c r="N235" s="80"/>
      <c r="O235" s="80"/>
      <c r="P235" s="75">
        <f t="shared" si="15"/>
        <v>0</v>
      </c>
      <c r="Q235" s="76" t="str">
        <f t="shared" si="13"/>
        <v xml:space="preserve"> </v>
      </c>
      <c r="R235" s="135" t="s">
        <v>66</v>
      </c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/>
      <c r="H236" s="80"/>
      <c r="I236" s="80"/>
      <c r="J236" s="80"/>
      <c r="K236" s="75">
        <f t="shared" si="14"/>
        <v>0</v>
      </c>
      <c r="L236" s="76" t="str">
        <f t="shared" si="12"/>
        <v xml:space="preserve"> </v>
      </c>
      <c r="M236" s="79"/>
      <c r="N236" s="80"/>
      <c r="O236" s="80"/>
      <c r="P236" s="75">
        <f t="shared" si="15"/>
        <v>0</v>
      </c>
      <c r="Q236" s="76" t="str">
        <f t="shared" si="13"/>
        <v xml:space="preserve"> </v>
      </c>
      <c r="R236" s="135" t="s">
        <v>66</v>
      </c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/>
      <c r="H237" s="80"/>
      <c r="I237" s="80"/>
      <c r="J237" s="80"/>
      <c r="K237" s="75">
        <f t="shared" si="14"/>
        <v>0</v>
      </c>
      <c r="L237" s="76" t="str">
        <f t="shared" si="12"/>
        <v xml:space="preserve"> </v>
      </c>
      <c r="M237" s="79"/>
      <c r="N237" s="80"/>
      <c r="O237" s="80"/>
      <c r="P237" s="75">
        <f t="shared" si="15"/>
        <v>0</v>
      </c>
      <c r="Q237" s="76" t="str">
        <f t="shared" si="13"/>
        <v xml:space="preserve"> </v>
      </c>
      <c r="R237" s="135" t="s">
        <v>66</v>
      </c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/>
      <c r="H238" s="80"/>
      <c r="I238" s="80"/>
      <c r="J238" s="80"/>
      <c r="K238" s="75">
        <f t="shared" si="14"/>
        <v>0</v>
      </c>
      <c r="L238" s="76" t="str">
        <f t="shared" si="12"/>
        <v xml:space="preserve"> </v>
      </c>
      <c r="M238" s="79"/>
      <c r="N238" s="80"/>
      <c r="O238" s="80"/>
      <c r="P238" s="75">
        <f t="shared" si="15"/>
        <v>0</v>
      </c>
      <c r="Q238" s="76" t="str">
        <f t="shared" si="13"/>
        <v xml:space="preserve"> </v>
      </c>
      <c r="R238" s="135" t="s">
        <v>66</v>
      </c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/>
      <c r="H239" s="80"/>
      <c r="I239" s="80"/>
      <c r="J239" s="80"/>
      <c r="K239" s="75">
        <f t="shared" si="14"/>
        <v>0</v>
      </c>
      <c r="L239" s="76" t="str">
        <f t="shared" si="12"/>
        <v xml:space="preserve"> </v>
      </c>
      <c r="M239" s="79"/>
      <c r="N239" s="80"/>
      <c r="O239" s="80"/>
      <c r="P239" s="75">
        <f t="shared" si="15"/>
        <v>0</v>
      </c>
      <c r="Q239" s="76" t="str">
        <f t="shared" si="13"/>
        <v xml:space="preserve"> </v>
      </c>
      <c r="R239" s="135" t="s">
        <v>66</v>
      </c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/>
      <c r="H240" s="80"/>
      <c r="I240" s="80"/>
      <c r="J240" s="80"/>
      <c r="K240" s="75">
        <f t="shared" si="14"/>
        <v>0</v>
      </c>
      <c r="L240" s="76" t="str">
        <f t="shared" si="12"/>
        <v xml:space="preserve"> </v>
      </c>
      <c r="M240" s="79"/>
      <c r="N240" s="80"/>
      <c r="O240" s="80"/>
      <c r="P240" s="75">
        <f t="shared" si="15"/>
        <v>0</v>
      </c>
      <c r="Q240" s="76" t="str">
        <f t="shared" si="13"/>
        <v xml:space="preserve"> </v>
      </c>
      <c r="R240" s="135" t="s">
        <v>66</v>
      </c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/>
      <c r="H241" s="80"/>
      <c r="I241" s="80"/>
      <c r="J241" s="80"/>
      <c r="K241" s="75">
        <f t="shared" si="14"/>
        <v>0</v>
      </c>
      <c r="L241" s="76" t="str">
        <f t="shared" si="12"/>
        <v xml:space="preserve"> </v>
      </c>
      <c r="M241" s="79"/>
      <c r="N241" s="80"/>
      <c r="O241" s="80"/>
      <c r="P241" s="75">
        <f t="shared" si="15"/>
        <v>0</v>
      </c>
      <c r="Q241" s="76" t="str">
        <f t="shared" si="13"/>
        <v xml:space="preserve"> </v>
      </c>
      <c r="R241" s="135" t="s">
        <v>66</v>
      </c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/>
      <c r="H242" s="80"/>
      <c r="I242" s="80"/>
      <c r="J242" s="80"/>
      <c r="K242" s="75">
        <f t="shared" si="14"/>
        <v>0</v>
      </c>
      <c r="L242" s="76" t="str">
        <f t="shared" si="12"/>
        <v xml:space="preserve"> </v>
      </c>
      <c r="M242" s="79"/>
      <c r="N242" s="80"/>
      <c r="O242" s="80"/>
      <c r="P242" s="75">
        <f t="shared" si="15"/>
        <v>0</v>
      </c>
      <c r="Q242" s="76" t="str">
        <f t="shared" si="13"/>
        <v xml:space="preserve"> </v>
      </c>
      <c r="R242" s="135" t="s">
        <v>66</v>
      </c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/>
      <c r="H243" s="80"/>
      <c r="I243" s="80"/>
      <c r="J243" s="80"/>
      <c r="K243" s="75">
        <f t="shared" si="14"/>
        <v>0</v>
      </c>
      <c r="L243" s="76" t="str">
        <f t="shared" si="12"/>
        <v xml:space="preserve"> </v>
      </c>
      <c r="M243" s="79"/>
      <c r="N243" s="80"/>
      <c r="O243" s="80"/>
      <c r="P243" s="75">
        <f t="shared" si="15"/>
        <v>0</v>
      </c>
      <c r="Q243" s="76" t="str">
        <f t="shared" si="13"/>
        <v xml:space="preserve"> </v>
      </c>
      <c r="R243" s="135" t="s">
        <v>66</v>
      </c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/>
      <c r="H244" s="80"/>
      <c r="I244" s="80"/>
      <c r="J244" s="80"/>
      <c r="K244" s="75">
        <f t="shared" si="14"/>
        <v>0</v>
      </c>
      <c r="L244" s="76" t="str">
        <f t="shared" si="12"/>
        <v xml:space="preserve"> </v>
      </c>
      <c r="M244" s="79"/>
      <c r="N244" s="80"/>
      <c r="O244" s="80"/>
      <c r="P244" s="75">
        <f t="shared" si="15"/>
        <v>0</v>
      </c>
      <c r="Q244" s="76" t="str">
        <f t="shared" si="13"/>
        <v xml:space="preserve"> </v>
      </c>
      <c r="R244" s="135" t="s">
        <v>66</v>
      </c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/>
      <c r="H245" s="80"/>
      <c r="I245" s="80"/>
      <c r="J245" s="80"/>
      <c r="K245" s="75">
        <f t="shared" si="14"/>
        <v>0</v>
      </c>
      <c r="L245" s="76" t="str">
        <f t="shared" si="12"/>
        <v xml:space="preserve"> </v>
      </c>
      <c r="M245" s="79"/>
      <c r="N245" s="80"/>
      <c r="O245" s="80"/>
      <c r="P245" s="75">
        <f t="shared" si="15"/>
        <v>0</v>
      </c>
      <c r="Q245" s="76" t="str">
        <f t="shared" si="13"/>
        <v xml:space="preserve"> </v>
      </c>
      <c r="R245" s="135" t="s">
        <v>66</v>
      </c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80"/>
      <c r="K246" s="75">
        <f t="shared" si="14"/>
        <v>0</v>
      </c>
      <c r="L246" s="76" t="str">
        <f t="shared" si="12"/>
        <v xml:space="preserve"> </v>
      </c>
      <c r="M246" s="79"/>
      <c r="N246" s="80"/>
      <c r="O246" s="80"/>
      <c r="P246" s="75">
        <f t="shared" si="15"/>
        <v>0</v>
      </c>
      <c r="Q246" s="76" t="str">
        <f t="shared" si="13"/>
        <v xml:space="preserve"> </v>
      </c>
      <c r="R246" s="135" t="s">
        <v>66</v>
      </c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4"/>
        <v>0</v>
      </c>
      <c r="L247" s="76" t="str">
        <f t="shared" si="12"/>
        <v xml:space="preserve"> </v>
      </c>
      <c r="M247" s="79"/>
      <c r="N247" s="80"/>
      <c r="O247" s="80"/>
      <c r="P247" s="75">
        <f t="shared" si="15"/>
        <v>0</v>
      </c>
      <c r="Q247" s="76" t="str">
        <f t="shared" si="13"/>
        <v xml:space="preserve"> </v>
      </c>
      <c r="R247" s="135" t="s">
        <v>66</v>
      </c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4"/>
        <v>0</v>
      </c>
      <c r="L248" s="76" t="str">
        <f t="shared" si="12"/>
        <v xml:space="preserve"> </v>
      </c>
      <c r="M248" s="79"/>
      <c r="N248" s="80"/>
      <c r="O248" s="80"/>
      <c r="P248" s="75">
        <f t="shared" si="15"/>
        <v>0</v>
      </c>
      <c r="Q248" s="76" t="str">
        <f t="shared" si="13"/>
        <v xml:space="preserve"> </v>
      </c>
      <c r="R248" s="135" t="s">
        <v>66</v>
      </c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4"/>
        <v>0</v>
      </c>
      <c r="L249" s="76" t="str">
        <f t="shared" si="12"/>
        <v xml:space="preserve"> </v>
      </c>
      <c r="M249" s="79"/>
      <c r="N249" s="80"/>
      <c r="O249" s="80"/>
      <c r="P249" s="75">
        <f t="shared" si="15"/>
        <v>0</v>
      </c>
      <c r="Q249" s="76" t="str">
        <f t="shared" si="13"/>
        <v xml:space="preserve"> </v>
      </c>
      <c r="R249" s="135" t="s">
        <v>66</v>
      </c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4"/>
        <v>0</v>
      </c>
      <c r="L250" s="76" t="str">
        <f t="shared" si="12"/>
        <v xml:space="preserve"> </v>
      </c>
      <c r="M250" s="79"/>
      <c r="N250" s="80"/>
      <c r="O250" s="80"/>
      <c r="P250" s="75">
        <f t="shared" si="15"/>
        <v>0</v>
      </c>
      <c r="Q250" s="76" t="str">
        <f t="shared" si="13"/>
        <v xml:space="preserve"> </v>
      </c>
      <c r="R250" s="135" t="s">
        <v>66</v>
      </c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4"/>
        <v>0</v>
      </c>
      <c r="L251" s="76" t="str">
        <f t="shared" si="12"/>
        <v xml:space="preserve"> </v>
      </c>
      <c r="M251" s="79"/>
      <c r="N251" s="80"/>
      <c r="O251" s="80"/>
      <c r="P251" s="75">
        <f t="shared" si="15"/>
        <v>0</v>
      </c>
      <c r="Q251" s="76" t="str">
        <f t="shared" si="13"/>
        <v xml:space="preserve"> </v>
      </c>
      <c r="R251" s="135" t="s">
        <v>66</v>
      </c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4"/>
        <v>0</v>
      </c>
      <c r="L252" s="76" t="str">
        <f t="shared" si="12"/>
        <v xml:space="preserve"> </v>
      </c>
      <c r="M252" s="79"/>
      <c r="N252" s="80"/>
      <c r="O252" s="80"/>
      <c r="P252" s="75">
        <f t="shared" si="15"/>
        <v>0</v>
      </c>
      <c r="Q252" s="76" t="str">
        <f t="shared" si="13"/>
        <v xml:space="preserve"> </v>
      </c>
      <c r="R252" s="135" t="s">
        <v>66</v>
      </c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4"/>
        <v>0</v>
      </c>
      <c r="L253" s="76" t="str">
        <f t="shared" si="12"/>
        <v xml:space="preserve"> </v>
      </c>
      <c r="M253" s="79"/>
      <c r="N253" s="80"/>
      <c r="O253" s="80"/>
      <c r="P253" s="75">
        <f t="shared" si="15"/>
        <v>0</v>
      </c>
      <c r="Q253" s="76" t="str">
        <f t="shared" si="13"/>
        <v xml:space="preserve"> </v>
      </c>
      <c r="R253" s="135" t="s">
        <v>66</v>
      </c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4"/>
        <v>0</v>
      </c>
      <c r="L254" s="76" t="str">
        <f t="shared" si="12"/>
        <v xml:space="preserve"> </v>
      </c>
      <c r="M254" s="79"/>
      <c r="N254" s="80"/>
      <c r="O254" s="80"/>
      <c r="P254" s="75">
        <f t="shared" si="15"/>
        <v>0</v>
      </c>
      <c r="Q254" s="76" t="str">
        <f t="shared" si="13"/>
        <v xml:space="preserve"> </v>
      </c>
      <c r="R254" s="135" t="s">
        <v>66</v>
      </c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4"/>
        <v>0</v>
      </c>
      <c r="L255" s="76" t="str">
        <f t="shared" si="12"/>
        <v xml:space="preserve"> </v>
      </c>
      <c r="M255" s="79"/>
      <c r="N255" s="80"/>
      <c r="O255" s="80"/>
      <c r="P255" s="75">
        <f t="shared" si="15"/>
        <v>0</v>
      </c>
      <c r="Q255" s="76" t="str">
        <f t="shared" si="13"/>
        <v xml:space="preserve"> </v>
      </c>
      <c r="R255" s="135" t="s">
        <v>66</v>
      </c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4"/>
        <v>0</v>
      </c>
      <c r="L256" s="76" t="str">
        <f t="shared" si="12"/>
        <v xml:space="preserve"> </v>
      </c>
      <c r="M256" s="79"/>
      <c r="N256" s="80"/>
      <c r="O256" s="80"/>
      <c r="P256" s="75">
        <f t="shared" si="15"/>
        <v>0</v>
      </c>
      <c r="Q256" s="76" t="str">
        <f t="shared" si="13"/>
        <v xml:space="preserve"> </v>
      </c>
      <c r="R256" s="135" t="s">
        <v>66</v>
      </c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4"/>
        <v>0</v>
      </c>
      <c r="L257" s="76" t="str">
        <f t="shared" si="12"/>
        <v xml:space="preserve"> </v>
      </c>
      <c r="M257" s="79"/>
      <c r="N257" s="80"/>
      <c r="O257" s="80"/>
      <c r="P257" s="75">
        <f t="shared" si="15"/>
        <v>0</v>
      </c>
      <c r="Q257" s="76" t="str">
        <f t="shared" si="13"/>
        <v xml:space="preserve"> </v>
      </c>
      <c r="R257" s="135" t="s">
        <v>66</v>
      </c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4"/>
        <v>0</v>
      </c>
      <c r="L258" s="76" t="str">
        <f t="shared" si="12"/>
        <v xml:space="preserve"> </v>
      </c>
      <c r="M258" s="79"/>
      <c r="N258" s="80"/>
      <c r="O258" s="80"/>
      <c r="P258" s="75">
        <f t="shared" si="15"/>
        <v>0</v>
      </c>
      <c r="Q258" s="76" t="str">
        <f t="shared" si="13"/>
        <v xml:space="preserve"> </v>
      </c>
      <c r="R258" s="135" t="s">
        <v>66</v>
      </c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4"/>
        <v>0</v>
      </c>
      <c r="L259" s="76" t="str">
        <f t="shared" si="12"/>
        <v xml:space="preserve"> </v>
      </c>
      <c r="M259" s="79"/>
      <c r="N259" s="80"/>
      <c r="O259" s="80"/>
      <c r="P259" s="75">
        <f t="shared" si="15"/>
        <v>0</v>
      </c>
      <c r="Q259" s="76" t="str">
        <f t="shared" si="13"/>
        <v xml:space="preserve"> </v>
      </c>
      <c r="R259" s="135" t="s">
        <v>66</v>
      </c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4"/>
        <v>0</v>
      </c>
      <c r="L260" s="76" t="str">
        <f t="shared" si="12"/>
        <v xml:space="preserve"> </v>
      </c>
      <c r="M260" s="79"/>
      <c r="N260" s="80"/>
      <c r="O260" s="80"/>
      <c r="P260" s="75">
        <f t="shared" si="15"/>
        <v>0</v>
      </c>
      <c r="Q260" s="76" t="str">
        <f t="shared" si="13"/>
        <v xml:space="preserve"> </v>
      </c>
      <c r="R260" s="135" t="s">
        <v>66</v>
      </c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4"/>
        <v>0</v>
      </c>
      <c r="L261" s="76" t="str">
        <f t="shared" si="12"/>
        <v xml:space="preserve"> </v>
      </c>
      <c r="M261" s="79"/>
      <c r="N261" s="80"/>
      <c r="O261" s="80"/>
      <c r="P261" s="75">
        <f t="shared" si="15"/>
        <v>0</v>
      </c>
      <c r="Q261" s="76" t="str">
        <f t="shared" si="13"/>
        <v xml:space="preserve"> </v>
      </c>
      <c r="R261" s="135" t="s">
        <v>66</v>
      </c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4"/>
        <v>0</v>
      </c>
      <c r="L262" s="76" t="str">
        <f t="shared" si="12"/>
        <v xml:space="preserve"> </v>
      </c>
      <c r="M262" s="79"/>
      <c r="N262" s="80"/>
      <c r="O262" s="80"/>
      <c r="P262" s="75">
        <f t="shared" si="15"/>
        <v>0</v>
      </c>
      <c r="Q262" s="76" t="str">
        <f t="shared" si="13"/>
        <v xml:space="preserve"> </v>
      </c>
      <c r="R262" s="135" t="s">
        <v>66</v>
      </c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4"/>
        <v>0</v>
      </c>
      <c r="L263" s="76" t="str">
        <f t="shared" ref="L263:L326" si="16">VLOOKUP(K263,predikat,2)</f>
        <v xml:space="preserve"> </v>
      </c>
      <c r="M263" s="79"/>
      <c r="N263" s="80"/>
      <c r="O263" s="80"/>
      <c r="P263" s="75">
        <f t="shared" si="15"/>
        <v>0</v>
      </c>
      <c r="Q263" s="76" t="str">
        <f t="shared" ref="Q263:Q326" si="17">VLOOKUP(P263,predikat,2)</f>
        <v xml:space="preserve"> </v>
      </c>
      <c r="R263" s="135" t="s">
        <v>66</v>
      </c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8">IF(COUNTA(G264:I264)=0,0,ROUND((SUM(G264:I264)/COUNTA(G264:I264)*$J$1+SUM(J264)*$J$2)/($J$1+$J$2),0))</f>
        <v>0</v>
      </c>
      <c r="L264" s="76" t="str">
        <f t="shared" si="16"/>
        <v xml:space="preserve"> </v>
      </c>
      <c r="M264" s="79"/>
      <c r="N264" s="80"/>
      <c r="O264" s="80"/>
      <c r="P264" s="75">
        <f t="shared" ref="P264:P326" si="19">IF(SUM(M264:O264)=0,0,ROUND(SUM(M264:O264)/COUNTA(M264:O264),0))</f>
        <v>0</v>
      </c>
      <c r="Q264" s="76" t="str">
        <f t="shared" si="17"/>
        <v xml:space="preserve"> </v>
      </c>
      <c r="R264" s="135" t="s">
        <v>66</v>
      </c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8"/>
        <v>0</v>
      </c>
      <c r="L265" s="76" t="str">
        <f t="shared" si="16"/>
        <v xml:space="preserve"> </v>
      </c>
      <c r="M265" s="79"/>
      <c r="N265" s="80"/>
      <c r="O265" s="80"/>
      <c r="P265" s="75">
        <f t="shared" si="19"/>
        <v>0</v>
      </c>
      <c r="Q265" s="76" t="str">
        <f t="shared" si="17"/>
        <v xml:space="preserve"> </v>
      </c>
      <c r="R265" s="135" t="s">
        <v>66</v>
      </c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8"/>
        <v>0</v>
      </c>
      <c r="L266" s="76" t="str">
        <f t="shared" si="16"/>
        <v xml:space="preserve"> </v>
      </c>
      <c r="M266" s="79"/>
      <c r="N266" s="80"/>
      <c r="O266" s="80"/>
      <c r="P266" s="75">
        <f t="shared" si="19"/>
        <v>0</v>
      </c>
      <c r="Q266" s="76" t="str">
        <f t="shared" si="17"/>
        <v xml:space="preserve"> </v>
      </c>
      <c r="R266" s="135" t="s">
        <v>66</v>
      </c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8"/>
        <v>0</v>
      </c>
      <c r="L267" s="76" t="str">
        <f t="shared" si="16"/>
        <v xml:space="preserve"> </v>
      </c>
      <c r="M267" s="79"/>
      <c r="N267" s="80"/>
      <c r="O267" s="80"/>
      <c r="P267" s="75">
        <f t="shared" si="19"/>
        <v>0</v>
      </c>
      <c r="Q267" s="76" t="str">
        <f t="shared" si="17"/>
        <v xml:space="preserve"> </v>
      </c>
      <c r="R267" s="135" t="s">
        <v>66</v>
      </c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8"/>
        <v>0</v>
      </c>
      <c r="L268" s="76" t="str">
        <f t="shared" si="16"/>
        <v xml:space="preserve"> </v>
      </c>
      <c r="M268" s="79"/>
      <c r="N268" s="80"/>
      <c r="O268" s="80"/>
      <c r="P268" s="75">
        <f t="shared" si="19"/>
        <v>0</v>
      </c>
      <c r="Q268" s="76" t="str">
        <f t="shared" si="17"/>
        <v xml:space="preserve"> </v>
      </c>
      <c r="R268" s="135" t="s">
        <v>66</v>
      </c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8"/>
        <v>0</v>
      </c>
      <c r="L269" s="76" t="str">
        <f t="shared" si="16"/>
        <v xml:space="preserve"> </v>
      </c>
      <c r="M269" s="79"/>
      <c r="N269" s="80"/>
      <c r="O269" s="80"/>
      <c r="P269" s="75">
        <f t="shared" si="19"/>
        <v>0</v>
      </c>
      <c r="Q269" s="76" t="str">
        <f t="shared" si="17"/>
        <v xml:space="preserve"> </v>
      </c>
      <c r="R269" s="135" t="s">
        <v>66</v>
      </c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8"/>
        <v>0</v>
      </c>
      <c r="L270" s="76" t="str">
        <f t="shared" si="16"/>
        <v xml:space="preserve"> </v>
      </c>
      <c r="M270" s="79"/>
      <c r="N270" s="80"/>
      <c r="O270" s="80"/>
      <c r="P270" s="75">
        <f t="shared" si="19"/>
        <v>0</v>
      </c>
      <c r="Q270" s="76" t="str">
        <f t="shared" si="17"/>
        <v xml:space="preserve"> </v>
      </c>
      <c r="R270" s="135" t="s">
        <v>66</v>
      </c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8"/>
        <v>0</v>
      </c>
      <c r="L271" s="76" t="str">
        <f t="shared" si="16"/>
        <v xml:space="preserve"> </v>
      </c>
      <c r="M271" s="79"/>
      <c r="N271" s="80"/>
      <c r="O271" s="80"/>
      <c r="P271" s="75">
        <f t="shared" si="19"/>
        <v>0</v>
      </c>
      <c r="Q271" s="76" t="str">
        <f t="shared" si="17"/>
        <v xml:space="preserve"> </v>
      </c>
      <c r="R271" s="135" t="s">
        <v>66</v>
      </c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8"/>
        <v>0</v>
      </c>
      <c r="L272" s="76" t="str">
        <f t="shared" si="16"/>
        <v xml:space="preserve"> </v>
      </c>
      <c r="M272" s="79"/>
      <c r="N272" s="80"/>
      <c r="O272" s="80"/>
      <c r="P272" s="75">
        <f t="shared" si="19"/>
        <v>0</v>
      </c>
      <c r="Q272" s="76" t="str">
        <f t="shared" si="17"/>
        <v xml:space="preserve"> </v>
      </c>
      <c r="R272" s="135" t="s">
        <v>66</v>
      </c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8"/>
        <v>0</v>
      </c>
      <c r="L273" s="76" t="str">
        <f t="shared" si="16"/>
        <v xml:space="preserve"> </v>
      </c>
      <c r="M273" s="79"/>
      <c r="N273" s="80"/>
      <c r="O273" s="80"/>
      <c r="P273" s="75">
        <f t="shared" si="19"/>
        <v>0</v>
      </c>
      <c r="Q273" s="76" t="str">
        <f t="shared" si="17"/>
        <v xml:space="preserve"> </v>
      </c>
      <c r="R273" s="135" t="s">
        <v>66</v>
      </c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8"/>
        <v>0</v>
      </c>
      <c r="L274" s="76" t="str">
        <f t="shared" si="16"/>
        <v xml:space="preserve"> </v>
      </c>
      <c r="M274" s="79"/>
      <c r="N274" s="80"/>
      <c r="O274" s="80"/>
      <c r="P274" s="75">
        <f t="shared" si="19"/>
        <v>0</v>
      </c>
      <c r="Q274" s="76" t="str">
        <f t="shared" si="17"/>
        <v xml:space="preserve"> </v>
      </c>
      <c r="R274" s="135" t="s">
        <v>66</v>
      </c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8"/>
        <v>0</v>
      </c>
      <c r="L275" s="76" t="str">
        <f t="shared" si="16"/>
        <v xml:space="preserve"> </v>
      </c>
      <c r="M275" s="79"/>
      <c r="N275" s="80"/>
      <c r="O275" s="80"/>
      <c r="P275" s="75">
        <f t="shared" si="19"/>
        <v>0</v>
      </c>
      <c r="Q275" s="76" t="str">
        <f t="shared" si="17"/>
        <v xml:space="preserve"> </v>
      </c>
      <c r="R275" s="135" t="s">
        <v>66</v>
      </c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8"/>
        <v>0</v>
      </c>
      <c r="L276" s="76" t="str">
        <f t="shared" si="16"/>
        <v xml:space="preserve"> </v>
      </c>
      <c r="M276" s="79"/>
      <c r="N276" s="80"/>
      <c r="O276" s="80"/>
      <c r="P276" s="75">
        <f t="shared" si="19"/>
        <v>0</v>
      </c>
      <c r="Q276" s="76" t="str">
        <f t="shared" si="17"/>
        <v xml:space="preserve"> </v>
      </c>
      <c r="R276" s="135" t="s">
        <v>66</v>
      </c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8"/>
        <v>0</v>
      </c>
      <c r="L277" s="76" t="str">
        <f t="shared" si="16"/>
        <v xml:space="preserve"> </v>
      </c>
      <c r="M277" s="79"/>
      <c r="N277" s="80"/>
      <c r="O277" s="80"/>
      <c r="P277" s="75">
        <f t="shared" si="19"/>
        <v>0</v>
      </c>
      <c r="Q277" s="76" t="str">
        <f t="shared" si="17"/>
        <v xml:space="preserve"> </v>
      </c>
      <c r="R277" s="135" t="s">
        <v>66</v>
      </c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8"/>
        <v>0</v>
      </c>
      <c r="L278" s="76" t="str">
        <f t="shared" si="16"/>
        <v xml:space="preserve"> </v>
      </c>
      <c r="M278" s="79"/>
      <c r="N278" s="80"/>
      <c r="O278" s="80"/>
      <c r="P278" s="75">
        <f t="shared" si="19"/>
        <v>0</v>
      </c>
      <c r="Q278" s="76" t="str">
        <f t="shared" si="17"/>
        <v xml:space="preserve"> </v>
      </c>
      <c r="R278" s="135" t="s">
        <v>66</v>
      </c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8"/>
        <v>0</v>
      </c>
      <c r="L279" s="76" t="str">
        <f t="shared" si="16"/>
        <v xml:space="preserve"> </v>
      </c>
      <c r="M279" s="79"/>
      <c r="N279" s="80"/>
      <c r="O279" s="80"/>
      <c r="P279" s="75">
        <f t="shared" si="19"/>
        <v>0</v>
      </c>
      <c r="Q279" s="76" t="str">
        <f t="shared" si="17"/>
        <v xml:space="preserve"> </v>
      </c>
      <c r="R279" s="135" t="s">
        <v>66</v>
      </c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8"/>
        <v>0</v>
      </c>
      <c r="L280" s="76" t="str">
        <f t="shared" si="16"/>
        <v xml:space="preserve"> </v>
      </c>
      <c r="M280" s="79"/>
      <c r="N280" s="80"/>
      <c r="O280" s="80"/>
      <c r="P280" s="75">
        <f t="shared" si="19"/>
        <v>0</v>
      </c>
      <c r="Q280" s="76" t="str">
        <f t="shared" si="17"/>
        <v xml:space="preserve"> </v>
      </c>
      <c r="R280" s="135" t="s">
        <v>66</v>
      </c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8"/>
        <v>0</v>
      </c>
      <c r="L281" s="76" t="str">
        <f t="shared" si="16"/>
        <v xml:space="preserve"> </v>
      </c>
      <c r="M281" s="79"/>
      <c r="N281" s="80"/>
      <c r="O281" s="80"/>
      <c r="P281" s="75">
        <f t="shared" si="19"/>
        <v>0</v>
      </c>
      <c r="Q281" s="76" t="str">
        <f t="shared" si="17"/>
        <v xml:space="preserve"> </v>
      </c>
      <c r="R281" s="135" t="s">
        <v>66</v>
      </c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8"/>
        <v>0</v>
      </c>
      <c r="L282" s="76" t="str">
        <f t="shared" si="16"/>
        <v xml:space="preserve"> </v>
      </c>
      <c r="M282" s="79"/>
      <c r="N282" s="80"/>
      <c r="O282" s="80"/>
      <c r="P282" s="75">
        <f t="shared" si="19"/>
        <v>0</v>
      </c>
      <c r="Q282" s="76" t="str">
        <f t="shared" si="17"/>
        <v xml:space="preserve"> </v>
      </c>
      <c r="R282" s="135" t="s">
        <v>66</v>
      </c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8"/>
        <v>0</v>
      </c>
      <c r="L283" s="76" t="str">
        <f t="shared" si="16"/>
        <v xml:space="preserve"> </v>
      </c>
      <c r="M283" s="79"/>
      <c r="N283" s="80"/>
      <c r="O283" s="80"/>
      <c r="P283" s="75">
        <f t="shared" si="19"/>
        <v>0</v>
      </c>
      <c r="Q283" s="76" t="str">
        <f t="shared" si="17"/>
        <v xml:space="preserve"> </v>
      </c>
      <c r="R283" s="135" t="s">
        <v>66</v>
      </c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8"/>
        <v>0</v>
      </c>
      <c r="L284" s="76" t="str">
        <f t="shared" si="16"/>
        <v xml:space="preserve"> </v>
      </c>
      <c r="M284" s="79"/>
      <c r="N284" s="80"/>
      <c r="O284" s="80"/>
      <c r="P284" s="75">
        <f t="shared" si="19"/>
        <v>0</v>
      </c>
      <c r="Q284" s="76" t="str">
        <f t="shared" si="17"/>
        <v xml:space="preserve"> </v>
      </c>
      <c r="R284" s="135" t="s">
        <v>66</v>
      </c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8"/>
        <v>0</v>
      </c>
      <c r="L285" s="76" t="str">
        <f t="shared" si="16"/>
        <v xml:space="preserve"> </v>
      </c>
      <c r="M285" s="79"/>
      <c r="N285" s="80"/>
      <c r="O285" s="80"/>
      <c r="P285" s="75">
        <f t="shared" si="19"/>
        <v>0</v>
      </c>
      <c r="Q285" s="76" t="str">
        <f t="shared" si="17"/>
        <v xml:space="preserve"> </v>
      </c>
      <c r="R285" s="135" t="s">
        <v>66</v>
      </c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8"/>
        <v>0</v>
      </c>
      <c r="L286" s="76" t="str">
        <f t="shared" si="16"/>
        <v xml:space="preserve"> </v>
      </c>
      <c r="M286" s="79"/>
      <c r="N286" s="80"/>
      <c r="O286" s="80"/>
      <c r="P286" s="75">
        <f t="shared" si="19"/>
        <v>0</v>
      </c>
      <c r="Q286" s="76" t="str">
        <f t="shared" si="17"/>
        <v xml:space="preserve"> </v>
      </c>
      <c r="R286" s="135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8"/>
        <v>0</v>
      </c>
      <c r="L287" s="76" t="str">
        <f t="shared" si="16"/>
        <v xml:space="preserve"> </v>
      </c>
      <c r="M287" s="79"/>
      <c r="N287" s="80"/>
      <c r="O287" s="80"/>
      <c r="P287" s="75">
        <f t="shared" si="19"/>
        <v>0</v>
      </c>
      <c r="Q287" s="76" t="str">
        <f t="shared" si="17"/>
        <v xml:space="preserve"> </v>
      </c>
      <c r="R287" s="135" t="s">
        <v>66</v>
      </c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8"/>
        <v>0</v>
      </c>
      <c r="L288" s="76" t="str">
        <f t="shared" si="16"/>
        <v xml:space="preserve"> </v>
      </c>
      <c r="M288" s="79"/>
      <c r="N288" s="80"/>
      <c r="O288" s="80"/>
      <c r="P288" s="75">
        <f t="shared" si="19"/>
        <v>0</v>
      </c>
      <c r="Q288" s="76" t="str">
        <f t="shared" si="17"/>
        <v xml:space="preserve"> </v>
      </c>
      <c r="R288" s="135" t="s">
        <v>66</v>
      </c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8"/>
        <v>0</v>
      </c>
      <c r="L289" s="76" t="str">
        <f t="shared" si="16"/>
        <v xml:space="preserve"> </v>
      </c>
      <c r="M289" s="79"/>
      <c r="N289" s="80"/>
      <c r="O289" s="80"/>
      <c r="P289" s="75">
        <f t="shared" si="19"/>
        <v>0</v>
      </c>
      <c r="Q289" s="76" t="str">
        <f t="shared" si="17"/>
        <v xml:space="preserve"> </v>
      </c>
      <c r="R289" s="135" t="s">
        <v>66</v>
      </c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8"/>
        <v>0</v>
      </c>
      <c r="L290" s="76" t="str">
        <f t="shared" si="16"/>
        <v xml:space="preserve"> </v>
      </c>
      <c r="M290" s="79"/>
      <c r="N290" s="80"/>
      <c r="O290" s="80"/>
      <c r="P290" s="75">
        <f t="shared" si="19"/>
        <v>0</v>
      </c>
      <c r="Q290" s="76" t="str">
        <f t="shared" si="17"/>
        <v xml:space="preserve"> </v>
      </c>
      <c r="R290" s="135" t="s">
        <v>66</v>
      </c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8"/>
        <v>0</v>
      </c>
      <c r="L291" s="76" t="str">
        <f t="shared" si="16"/>
        <v xml:space="preserve"> </v>
      </c>
      <c r="M291" s="79"/>
      <c r="N291" s="80"/>
      <c r="O291" s="80"/>
      <c r="P291" s="75">
        <f t="shared" si="19"/>
        <v>0</v>
      </c>
      <c r="Q291" s="76" t="str">
        <f t="shared" si="17"/>
        <v xml:space="preserve"> </v>
      </c>
      <c r="R291" s="135" t="s">
        <v>66</v>
      </c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8"/>
        <v>0</v>
      </c>
      <c r="L292" s="76" t="str">
        <f t="shared" si="16"/>
        <v xml:space="preserve"> </v>
      </c>
      <c r="M292" s="79"/>
      <c r="N292" s="80"/>
      <c r="O292" s="80"/>
      <c r="P292" s="75">
        <f t="shared" si="19"/>
        <v>0</v>
      </c>
      <c r="Q292" s="76" t="str">
        <f t="shared" si="17"/>
        <v xml:space="preserve"> </v>
      </c>
      <c r="R292" s="135" t="s">
        <v>66</v>
      </c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8"/>
        <v>0</v>
      </c>
      <c r="L293" s="76" t="str">
        <f t="shared" si="16"/>
        <v xml:space="preserve"> </v>
      </c>
      <c r="M293" s="79"/>
      <c r="N293" s="80"/>
      <c r="O293" s="80"/>
      <c r="P293" s="75">
        <f t="shared" si="19"/>
        <v>0</v>
      </c>
      <c r="Q293" s="76" t="str">
        <f t="shared" si="17"/>
        <v xml:space="preserve"> </v>
      </c>
      <c r="R293" s="135" t="s">
        <v>66</v>
      </c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8"/>
        <v>0</v>
      </c>
      <c r="L294" s="76" t="str">
        <f t="shared" si="16"/>
        <v xml:space="preserve"> </v>
      </c>
      <c r="M294" s="79"/>
      <c r="N294" s="80"/>
      <c r="O294" s="80"/>
      <c r="P294" s="75">
        <f t="shared" si="19"/>
        <v>0</v>
      </c>
      <c r="Q294" s="76" t="str">
        <f t="shared" si="17"/>
        <v xml:space="preserve"> </v>
      </c>
      <c r="R294" s="135" t="s">
        <v>66</v>
      </c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8"/>
        <v>0</v>
      </c>
      <c r="L295" s="76" t="str">
        <f t="shared" si="16"/>
        <v xml:space="preserve"> </v>
      </c>
      <c r="M295" s="79"/>
      <c r="N295" s="80"/>
      <c r="O295" s="80"/>
      <c r="P295" s="75">
        <f t="shared" si="19"/>
        <v>0</v>
      </c>
      <c r="Q295" s="76" t="str">
        <f t="shared" si="17"/>
        <v xml:space="preserve"> </v>
      </c>
      <c r="R295" s="135" t="s">
        <v>66</v>
      </c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8"/>
        <v>0</v>
      </c>
      <c r="L296" s="76" t="str">
        <f t="shared" si="16"/>
        <v xml:space="preserve"> </v>
      </c>
      <c r="M296" s="79"/>
      <c r="N296" s="80"/>
      <c r="O296" s="80"/>
      <c r="P296" s="75">
        <f t="shared" si="19"/>
        <v>0</v>
      </c>
      <c r="Q296" s="76" t="str">
        <f t="shared" si="17"/>
        <v xml:space="preserve"> </v>
      </c>
      <c r="R296" s="135" t="s">
        <v>66</v>
      </c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8"/>
        <v>0</v>
      </c>
      <c r="L297" s="76" t="str">
        <f t="shared" si="16"/>
        <v xml:space="preserve"> </v>
      </c>
      <c r="M297" s="79"/>
      <c r="N297" s="80"/>
      <c r="O297" s="80"/>
      <c r="P297" s="75">
        <f t="shared" si="19"/>
        <v>0</v>
      </c>
      <c r="Q297" s="76" t="str">
        <f t="shared" si="17"/>
        <v xml:space="preserve"> </v>
      </c>
      <c r="R297" s="135" t="s">
        <v>66</v>
      </c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8"/>
        <v>0</v>
      </c>
      <c r="L298" s="76" t="str">
        <f t="shared" si="16"/>
        <v xml:space="preserve"> </v>
      </c>
      <c r="M298" s="79"/>
      <c r="N298" s="80"/>
      <c r="O298" s="80"/>
      <c r="P298" s="75">
        <f t="shared" si="19"/>
        <v>0</v>
      </c>
      <c r="Q298" s="76" t="str">
        <f t="shared" si="17"/>
        <v xml:space="preserve"> </v>
      </c>
      <c r="R298" s="135" t="s">
        <v>66</v>
      </c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8"/>
        <v>0</v>
      </c>
      <c r="L299" s="76" t="str">
        <f t="shared" si="16"/>
        <v xml:space="preserve"> </v>
      </c>
      <c r="M299" s="79"/>
      <c r="N299" s="80"/>
      <c r="O299" s="80"/>
      <c r="P299" s="75">
        <f t="shared" si="19"/>
        <v>0</v>
      </c>
      <c r="Q299" s="76" t="str">
        <f t="shared" si="17"/>
        <v xml:space="preserve"> </v>
      </c>
      <c r="R299" s="135" t="s">
        <v>66</v>
      </c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8"/>
        <v>0</v>
      </c>
      <c r="L300" s="76" t="str">
        <f t="shared" si="16"/>
        <v xml:space="preserve"> </v>
      </c>
      <c r="M300" s="79"/>
      <c r="N300" s="80"/>
      <c r="O300" s="80"/>
      <c r="P300" s="75">
        <f t="shared" si="19"/>
        <v>0</v>
      </c>
      <c r="Q300" s="76" t="str">
        <f t="shared" si="17"/>
        <v xml:space="preserve"> </v>
      </c>
      <c r="R300" s="135" t="s">
        <v>66</v>
      </c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8"/>
        <v>0</v>
      </c>
      <c r="L301" s="76" t="str">
        <f t="shared" si="16"/>
        <v xml:space="preserve"> </v>
      </c>
      <c r="M301" s="79"/>
      <c r="N301" s="80"/>
      <c r="O301" s="80"/>
      <c r="P301" s="75">
        <f t="shared" si="19"/>
        <v>0</v>
      </c>
      <c r="Q301" s="76" t="str">
        <f t="shared" si="17"/>
        <v xml:space="preserve"> </v>
      </c>
      <c r="R301" s="135" t="s">
        <v>66</v>
      </c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8"/>
        <v>0</v>
      </c>
      <c r="L302" s="76" t="str">
        <f t="shared" si="16"/>
        <v xml:space="preserve"> </v>
      </c>
      <c r="M302" s="79"/>
      <c r="N302" s="80"/>
      <c r="O302" s="80"/>
      <c r="P302" s="75">
        <f t="shared" si="19"/>
        <v>0</v>
      </c>
      <c r="Q302" s="76" t="str">
        <f t="shared" si="17"/>
        <v xml:space="preserve"> </v>
      </c>
      <c r="R302" s="135" t="s">
        <v>66</v>
      </c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8"/>
        <v>0</v>
      </c>
      <c r="L303" s="76" t="str">
        <f t="shared" si="16"/>
        <v xml:space="preserve"> </v>
      </c>
      <c r="M303" s="79"/>
      <c r="N303" s="80"/>
      <c r="O303" s="80"/>
      <c r="P303" s="75">
        <f t="shared" si="19"/>
        <v>0</v>
      </c>
      <c r="Q303" s="76" t="str">
        <f t="shared" si="17"/>
        <v xml:space="preserve"> </v>
      </c>
      <c r="R303" s="135" t="s">
        <v>66</v>
      </c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8"/>
        <v>0</v>
      </c>
      <c r="L304" s="76" t="str">
        <f t="shared" si="16"/>
        <v xml:space="preserve"> </v>
      </c>
      <c r="M304" s="79"/>
      <c r="N304" s="80"/>
      <c r="O304" s="80"/>
      <c r="P304" s="75">
        <f t="shared" si="19"/>
        <v>0</v>
      </c>
      <c r="Q304" s="76" t="str">
        <f t="shared" si="17"/>
        <v xml:space="preserve"> </v>
      </c>
      <c r="R304" s="135" t="s">
        <v>66</v>
      </c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8"/>
        <v>0</v>
      </c>
      <c r="L305" s="76" t="str">
        <f t="shared" si="16"/>
        <v xml:space="preserve"> </v>
      </c>
      <c r="M305" s="79"/>
      <c r="N305" s="80"/>
      <c r="O305" s="80"/>
      <c r="P305" s="75">
        <f t="shared" si="19"/>
        <v>0</v>
      </c>
      <c r="Q305" s="76" t="str">
        <f t="shared" si="17"/>
        <v xml:space="preserve"> </v>
      </c>
      <c r="R305" s="135" t="s">
        <v>66</v>
      </c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8"/>
        <v>0</v>
      </c>
      <c r="L306" s="76" t="str">
        <f t="shared" si="16"/>
        <v xml:space="preserve"> </v>
      </c>
      <c r="M306" s="79"/>
      <c r="N306" s="80"/>
      <c r="O306" s="80"/>
      <c r="P306" s="75">
        <f t="shared" si="19"/>
        <v>0</v>
      </c>
      <c r="Q306" s="76" t="str">
        <f t="shared" si="17"/>
        <v xml:space="preserve"> </v>
      </c>
      <c r="R306" s="135" t="s">
        <v>66</v>
      </c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8"/>
        <v>0</v>
      </c>
      <c r="L307" s="76" t="str">
        <f t="shared" si="16"/>
        <v xml:space="preserve"> </v>
      </c>
      <c r="M307" s="79"/>
      <c r="N307" s="80"/>
      <c r="O307" s="80"/>
      <c r="P307" s="75">
        <f t="shared" si="19"/>
        <v>0</v>
      </c>
      <c r="Q307" s="76" t="str">
        <f t="shared" si="17"/>
        <v xml:space="preserve"> </v>
      </c>
      <c r="R307" s="135" t="s">
        <v>66</v>
      </c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8"/>
        <v>0</v>
      </c>
      <c r="L308" s="76" t="str">
        <f t="shared" si="16"/>
        <v xml:space="preserve"> </v>
      </c>
      <c r="M308" s="79"/>
      <c r="N308" s="80"/>
      <c r="O308" s="80"/>
      <c r="P308" s="75">
        <f t="shared" si="19"/>
        <v>0</v>
      </c>
      <c r="Q308" s="76" t="str">
        <f t="shared" si="17"/>
        <v xml:space="preserve"> </v>
      </c>
      <c r="R308" s="135" t="s">
        <v>66</v>
      </c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8"/>
        <v>0</v>
      </c>
      <c r="L309" s="76" t="str">
        <f t="shared" si="16"/>
        <v xml:space="preserve"> </v>
      </c>
      <c r="M309" s="79"/>
      <c r="N309" s="80"/>
      <c r="O309" s="80"/>
      <c r="P309" s="75">
        <f t="shared" si="19"/>
        <v>0</v>
      </c>
      <c r="Q309" s="76" t="str">
        <f t="shared" si="17"/>
        <v xml:space="preserve"> </v>
      </c>
      <c r="R309" s="135" t="s">
        <v>66</v>
      </c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8"/>
        <v>0</v>
      </c>
      <c r="L310" s="76" t="str">
        <f t="shared" si="16"/>
        <v xml:space="preserve"> </v>
      </c>
      <c r="M310" s="79"/>
      <c r="N310" s="80"/>
      <c r="O310" s="80"/>
      <c r="P310" s="75">
        <f t="shared" si="19"/>
        <v>0</v>
      </c>
      <c r="Q310" s="76" t="str">
        <f t="shared" si="17"/>
        <v xml:space="preserve"> </v>
      </c>
      <c r="R310" s="135" t="s">
        <v>66</v>
      </c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8"/>
        <v>0</v>
      </c>
      <c r="L311" s="76" t="str">
        <f t="shared" si="16"/>
        <v xml:space="preserve"> </v>
      </c>
      <c r="M311" s="79"/>
      <c r="N311" s="80"/>
      <c r="O311" s="80"/>
      <c r="P311" s="75">
        <f t="shared" si="19"/>
        <v>0</v>
      </c>
      <c r="Q311" s="76" t="str">
        <f t="shared" si="17"/>
        <v xml:space="preserve"> </v>
      </c>
      <c r="R311" s="135" t="s">
        <v>66</v>
      </c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8"/>
        <v>0</v>
      </c>
      <c r="L312" s="76" t="str">
        <f t="shared" si="16"/>
        <v xml:space="preserve"> </v>
      </c>
      <c r="M312" s="79"/>
      <c r="N312" s="80"/>
      <c r="O312" s="80"/>
      <c r="P312" s="75">
        <f t="shared" si="19"/>
        <v>0</v>
      </c>
      <c r="Q312" s="76" t="str">
        <f t="shared" si="17"/>
        <v xml:space="preserve"> </v>
      </c>
      <c r="R312" s="135" t="s">
        <v>66</v>
      </c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8"/>
        <v>0</v>
      </c>
      <c r="L313" s="76" t="str">
        <f t="shared" si="16"/>
        <v xml:space="preserve"> </v>
      </c>
      <c r="M313" s="79"/>
      <c r="N313" s="80"/>
      <c r="O313" s="80"/>
      <c r="P313" s="75">
        <f t="shared" si="19"/>
        <v>0</v>
      </c>
      <c r="Q313" s="76" t="str">
        <f t="shared" si="17"/>
        <v xml:space="preserve"> </v>
      </c>
      <c r="R313" s="135" t="s">
        <v>66</v>
      </c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8"/>
        <v>0</v>
      </c>
      <c r="L314" s="76" t="str">
        <f t="shared" si="16"/>
        <v xml:space="preserve"> </v>
      </c>
      <c r="M314" s="79"/>
      <c r="N314" s="80"/>
      <c r="O314" s="80"/>
      <c r="P314" s="75">
        <f t="shared" si="19"/>
        <v>0</v>
      </c>
      <c r="Q314" s="76" t="str">
        <f t="shared" si="17"/>
        <v xml:space="preserve"> </v>
      </c>
      <c r="R314" s="135" t="s">
        <v>66</v>
      </c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8"/>
        <v>0</v>
      </c>
      <c r="L315" s="76" t="str">
        <f t="shared" si="16"/>
        <v xml:space="preserve"> </v>
      </c>
      <c r="M315" s="79"/>
      <c r="N315" s="80"/>
      <c r="O315" s="80"/>
      <c r="P315" s="75">
        <f t="shared" si="19"/>
        <v>0</v>
      </c>
      <c r="Q315" s="76" t="str">
        <f t="shared" si="17"/>
        <v xml:space="preserve"> </v>
      </c>
      <c r="R315" s="135" t="s">
        <v>66</v>
      </c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8"/>
        <v>0</v>
      </c>
      <c r="L316" s="76" t="str">
        <f t="shared" si="16"/>
        <v xml:space="preserve"> </v>
      </c>
      <c r="M316" s="79"/>
      <c r="N316" s="80"/>
      <c r="O316" s="80"/>
      <c r="P316" s="75">
        <f t="shared" si="19"/>
        <v>0</v>
      </c>
      <c r="Q316" s="76" t="str">
        <f t="shared" si="17"/>
        <v xml:space="preserve"> </v>
      </c>
      <c r="R316" s="135" t="s">
        <v>66</v>
      </c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8"/>
        <v>0</v>
      </c>
      <c r="L317" s="76" t="str">
        <f t="shared" si="16"/>
        <v xml:space="preserve"> </v>
      </c>
      <c r="M317" s="79"/>
      <c r="N317" s="80"/>
      <c r="O317" s="80"/>
      <c r="P317" s="75">
        <f t="shared" si="19"/>
        <v>0</v>
      </c>
      <c r="Q317" s="76" t="str">
        <f t="shared" si="17"/>
        <v xml:space="preserve"> </v>
      </c>
      <c r="R317" s="135" t="s">
        <v>66</v>
      </c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8"/>
        <v>0</v>
      </c>
      <c r="L318" s="76" t="str">
        <f t="shared" si="16"/>
        <v xml:space="preserve"> </v>
      </c>
      <c r="M318" s="79"/>
      <c r="N318" s="80"/>
      <c r="O318" s="80"/>
      <c r="P318" s="75">
        <f t="shared" si="19"/>
        <v>0</v>
      </c>
      <c r="Q318" s="76" t="str">
        <f t="shared" si="17"/>
        <v xml:space="preserve"> </v>
      </c>
      <c r="R318" s="135" t="s">
        <v>66</v>
      </c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8"/>
        <v>0</v>
      </c>
      <c r="L319" s="76" t="str">
        <f t="shared" si="16"/>
        <v xml:space="preserve"> </v>
      </c>
      <c r="M319" s="79"/>
      <c r="N319" s="80"/>
      <c r="O319" s="80"/>
      <c r="P319" s="75">
        <f t="shared" si="19"/>
        <v>0</v>
      </c>
      <c r="Q319" s="76" t="str">
        <f t="shared" si="17"/>
        <v xml:space="preserve"> </v>
      </c>
      <c r="R319" s="135" t="s">
        <v>66</v>
      </c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8"/>
        <v>0</v>
      </c>
      <c r="L320" s="76" t="str">
        <f t="shared" si="16"/>
        <v xml:space="preserve"> </v>
      </c>
      <c r="M320" s="79"/>
      <c r="N320" s="80"/>
      <c r="O320" s="80"/>
      <c r="P320" s="75">
        <f t="shared" si="19"/>
        <v>0</v>
      </c>
      <c r="Q320" s="76" t="str">
        <f t="shared" si="17"/>
        <v xml:space="preserve"> </v>
      </c>
      <c r="R320" s="135" t="s">
        <v>66</v>
      </c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8"/>
        <v>0</v>
      </c>
      <c r="L321" s="76" t="str">
        <f t="shared" si="16"/>
        <v xml:space="preserve"> </v>
      </c>
      <c r="M321" s="79"/>
      <c r="N321" s="80"/>
      <c r="O321" s="80"/>
      <c r="P321" s="75">
        <f t="shared" si="19"/>
        <v>0</v>
      </c>
      <c r="Q321" s="76" t="str">
        <f t="shared" si="17"/>
        <v xml:space="preserve"> </v>
      </c>
      <c r="R321" s="135" t="s">
        <v>66</v>
      </c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8"/>
        <v>0</v>
      </c>
      <c r="L322" s="76" t="str">
        <f t="shared" si="16"/>
        <v xml:space="preserve"> </v>
      </c>
      <c r="M322" s="79"/>
      <c r="N322" s="80"/>
      <c r="O322" s="80"/>
      <c r="P322" s="75">
        <f t="shared" si="19"/>
        <v>0</v>
      </c>
      <c r="Q322" s="76" t="str">
        <f t="shared" si="17"/>
        <v xml:space="preserve"> </v>
      </c>
      <c r="R322" s="135" t="s">
        <v>66</v>
      </c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8"/>
        <v>0</v>
      </c>
      <c r="L323" s="76" t="str">
        <f t="shared" si="16"/>
        <v xml:space="preserve"> </v>
      </c>
      <c r="M323" s="79"/>
      <c r="N323" s="80"/>
      <c r="O323" s="80"/>
      <c r="P323" s="75">
        <f t="shared" si="19"/>
        <v>0</v>
      </c>
      <c r="Q323" s="76" t="str">
        <f t="shared" si="17"/>
        <v xml:space="preserve"> </v>
      </c>
      <c r="R323" s="135" t="s">
        <v>66</v>
      </c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8"/>
        <v>0</v>
      </c>
      <c r="L324" s="76" t="str">
        <f t="shared" si="16"/>
        <v xml:space="preserve"> </v>
      </c>
      <c r="M324" s="79"/>
      <c r="N324" s="80"/>
      <c r="O324" s="80"/>
      <c r="P324" s="75">
        <f t="shared" si="19"/>
        <v>0</v>
      </c>
      <c r="Q324" s="76" t="str">
        <f t="shared" si="17"/>
        <v xml:space="preserve"> </v>
      </c>
      <c r="R324" s="135" t="s">
        <v>66</v>
      </c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8"/>
        <v>0</v>
      </c>
      <c r="L325" s="76" t="str">
        <f t="shared" si="16"/>
        <v xml:space="preserve"> </v>
      </c>
      <c r="M325" s="79"/>
      <c r="N325" s="80"/>
      <c r="O325" s="80"/>
      <c r="P325" s="75">
        <f t="shared" si="19"/>
        <v>0</v>
      </c>
      <c r="Q325" s="76" t="str">
        <f t="shared" si="17"/>
        <v xml:space="preserve"> </v>
      </c>
      <c r="R325" s="135" t="s">
        <v>66</v>
      </c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8"/>
        <v>0</v>
      </c>
      <c r="L326" s="78" t="str">
        <f t="shared" si="16"/>
        <v xml:space="preserve"> </v>
      </c>
      <c r="M326" s="83"/>
      <c r="N326" s="84"/>
      <c r="O326" s="84"/>
      <c r="P326" s="77">
        <f t="shared" si="19"/>
        <v>0</v>
      </c>
      <c r="Q326" s="78" t="str">
        <f t="shared" si="17"/>
        <v xml:space="preserve"> </v>
      </c>
      <c r="R326" s="136" t="s">
        <v>66</v>
      </c>
    </row>
  </sheetData>
  <sheetProtection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R8" sqref="R8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57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122">
        <v>2</v>
      </c>
      <c r="I6" s="122">
        <v>3</v>
      </c>
      <c r="J6" s="221"/>
      <c r="K6" s="221"/>
      <c r="L6" s="223"/>
      <c r="M6" s="225"/>
      <c r="N6" s="221"/>
      <c r="O6" s="221"/>
      <c r="P6" s="221"/>
      <c r="Q6" s="209"/>
      <c r="R6" s="253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81"/>
      <c r="H7" s="82"/>
      <c r="I7" s="82"/>
      <c r="J7" s="82"/>
      <c r="K7" s="73">
        <f>IF(COUNTA(G7:I7)=0,0,ROUND((SUM(G7:I7)/COUNTA(G7:I7)*$J$1+SUM(J7)*$J$2)/($J$1+$J$2),0))</f>
        <v>0</v>
      </c>
      <c r="L7" s="74" t="str">
        <f t="shared" ref="L7" si="0">VLOOKUP(K7,predikat,2)</f>
        <v xml:space="preserve"> </v>
      </c>
      <c r="M7" s="81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69"/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79"/>
      <c r="H8" s="80"/>
      <c r="I8" s="80"/>
      <c r="J8" s="80"/>
      <c r="K8" s="75">
        <f t="shared" ref="K8:K71" si="2">IF(COUNTA(G8:I8)=0,0,ROUND((SUM(G8:I8)/COUNTA(G8:I8)*$J$1+SUM(J8)*$J$2)/($J$1+$J$2),0))</f>
        <v>0</v>
      </c>
      <c r="L8" s="76" t="str">
        <f t="shared" ref="L8:L70" si="3">VLOOKUP(K8,predikat,2)</f>
        <v xml:space="preserve"> </v>
      </c>
      <c r="M8" s="79"/>
      <c r="N8" s="80"/>
      <c r="O8" s="80"/>
      <c r="P8" s="75">
        <f t="shared" ref="P8:P71" si="4">IF(SUM(M8:O8)=0,0,ROUND(SUM(M8:O8)/COUNTA(M8:O8),0))</f>
        <v>0</v>
      </c>
      <c r="Q8" s="76" t="str">
        <f t="shared" si="1"/>
        <v xml:space="preserve"> </v>
      </c>
      <c r="R8" s="167"/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79"/>
      <c r="H9" s="80"/>
      <c r="I9" s="80"/>
      <c r="J9" s="80"/>
      <c r="K9" s="75">
        <f t="shared" si="2"/>
        <v>0</v>
      </c>
      <c r="L9" s="76" t="str">
        <f t="shared" si="3"/>
        <v xml:space="preserve"> </v>
      </c>
      <c r="M9" s="79"/>
      <c r="N9" s="80"/>
      <c r="O9" s="80"/>
      <c r="P9" s="75">
        <f t="shared" si="4"/>
        <v>0</v>
      </c>
      <c r="Q9" s="76" t="str">
        <f t="shared" si="1"/>
        <v xml:space="preserve"> </v>
      </c>
      <c r="R9" s="167"/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79"/>
      <c r="H10" s="80"/>
      <c r="I10" s="80"/>
      <c r="J10" s="80"/>
      <c r="K10" s="75">
        <f t="shared" si="2"/>
        <v>0</v>
      </c>
      <c r="L10" s="76" t="str">
        <f t="shared" si="3"/>
        <v xml:space="preserve"> </v>
      </c>
      <c r="M10" s="79"/>
      <c r="N10" s="80"/>
      <c r="O10" s="80"/>
      <c r="P10" s="75">
        <f t="shared" si="4"/>
        <v>0</v>
      </c>
      <c r="Q10" s="76" t="str">
        <f t="shared" si="1"/>
        <v xml:space="preserve"> </v>
      </c>
      <c r="R10" s="167"/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79"/>
      <c r="H11" s="80"/>
      <c r="I11" s="80"/>
      <c r="J11" s="80"/>
      <c r="K11" s="75">
        <f t="shared" si="2"/>
        <v>0</v>
      </c>
      <c r="L11" s="76" t="str">
        <f t="shared" si="3"/>
        <v xml:space="preserve"> </v>
      </c>
      <c r="M11" s="79"/>
      <c r="N11" s="80"/>
      <c r="O11" s="80"/>
      <c r="P11" s="75">
        <f t="shared" si="4"/>
        <v>0</v>
      </c>
      <c r="Q11" s="76" t="str">
        <f t="shared" si="1"/>
        <v xml:space="preserve"> </v>
      </c>
      <c r="R11" s="167"/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79"/>
      <c r="H12" s="80"/>
      <c r="I12" s="80"/>
      <c r="J12" s="80"/>
      <c r="K12" s="75">
        <f t="shared" si="2"/>
        <v>0</v>
      </c>
      <c r="L12" s="76" t="str">
        <f t="shared" si="3"/>
        <v xml:space="preserve"> </v>
      </c>
      <c r="M12" s="79"/>
      <c r="N12" s="80"/>
      <c r="O12" s="80"/>
      <c r="P12" s="75">
        <f t="shared" si="4"/>
        <v>0</v>
      </c>
      <c r="Q12" s="76" t="str">
        <f t="shared" si="1"/>
        <v xml:space="preserve"> </v>
      </c>
      <c r="R12" s="167"/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79"/>
      <c r="H13" s="80"/>
      <c r="I13" s="80"/>
      <c r="J13" s="80"/>
      <c r="K13" s="75">
        <f t="shared" si="2"/>
        <v>0</v>
      </c>
      <c r="L13" s="76" t="str">
        <f t="shared" si="3"/>
        <v xml:space="preserve"> </v>
      </c>
      <c r="M13" s="79"/>
      <c r="N13" s="80"/>
      <c r="O13" s="80"/>
      <c r="P13" s="75">
        <f t="shared" si="4"/>
        <v>0</v>
      </c>
      <c r="Q13" s="76" t="str">
        <f t="shared" si="1"/>
        <v xml:space="preserve"> </v>
      </c>
      <c r="R13" s="167"/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79"/>
      <c r="H14" s="80"/>
      <c r="I14" s="80"/>
      <c r="J14" s="80"/>
      <c r="K14" s="75">
        <f t="shared" si="2"/>
        <v>0</v>
      </c>
      <c r="L14" s="76" t="str">
        <f t="shared" si="3"/>
        <v xml:space="preserve"> </v>
      </c>
      <c r="M14" s="79"/>
      <c r="N14" s="80"/>
      <c r="O14" s="80"/>
      <c r="P14" s="75">
        <f t="shared" si="4"/>
        <v>0</v>
      </c>
      <c r="Q14" s="76" t="str">
        <f t="shared" si="1"/>
        <v xml:space="preserve"> </v>
      </c>
      <c r="R14" s="167"/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79"/>
      <c r="H15" s="80"/>
      <c r="I15" s="80"/>
      <c r="J15" s="80"/>
      <c r="K15" s="75">
        <f t="shared" si="2"/>
        <v>0</v>
      </c>
      <c r="L15" s="76" t="str">
        <f t="shared" si="3"/>
        <v xml:space="preserve"> </v>
      </c>
      <c r="M15" s="79"/>
      <c r="N15" s="80"/>
      <c r="O15" s="80"/>
      <c r="P15" s="75">
        <f t="shared" si="4"/>
        <v>0</v>
      </c>
      <c r="Q15" s="76" t="str">
        <f t="shared" si="1"/>
        <v xml:space="preserve"> </v>
      </c>
      <c r="R15" s="167"/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79"/>
      <c r="H16" s="80"/>
      <c r="I16" s="80"/>
      <c r="J16" s="80"/>
      <c r="K16" s="75">
        <f t="shared" si="2"/>
        <v>0</v>
      </c>
      <c r="L16" s="76" t="str">
        <f t="shared" si="3"/>
        <v xml:space="preserve"> </v>
      </c>
      <c r="M16" s="79"/>
      <c r="N16" s="80"/>
      <c r="O16" s="80"/>
      <c r="P16" s="75">
        <f t="shared" si="4"/>
        <v>0</v>
      </c>
      <c r="Q16" s="76" t="str">
        <f t="shared" si="1"/>
        <v xml:space="preserve"> </v>
      </c>
      <c r="R16" s="167"/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79"/>
      <c r="H17" s="80"/>
      <c r="I17" s="80"/>
      <c r="J17" s="80"/>
      <c r="K17" s="75">
        <f t="shared" si="2"/>
        <v>0</v>
      </c>
      <c r="L17" s="76" t="str">
        <f t="shared" si="3"/>
        <v xml:space="preserve"> </v>
      </c>
      <c r="M17" s="79"/>
      <c r="N17" s="80"/>
      <c r="O17" s="80"/>
      <c r="P17" s="75">
        <f t="shared" si="4"/>
        <v>0</v>
      </c>
      <c r="Q17" s="76" t="str">
        <f t="shared" si="1"/>
        <v xml:space="preserve"> </v>
      </c>
      <c r="R17" s="167"/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79"/>
      <c r="H18" s="80"/>
      <c r="I18" s="80"/>
      <c r="J18" s="80"/>
      <c r="K18" s="75">
        <f t="shared" si="2"/>
        <v>0</v>
      </c>
      <c r="L18" s="76" t="str">
        <f t="shared" si="3"/>
        <v xml:space="preserve"> </v>
      </c>
      <c r="M18" s="79"/>
      <c r="N18" s="80"/>
      <c r="O18" s="80"/>
      <c r="P18" s="75">
        <f t="shared" si="4"/>
        <v>0</v>
      </c>
      <c r="Q18" s="76" t="str">
        <f t="shared" si="1"/>
        <v xml:space="preserve"> </v>
      </c>
      <c r="R18" s="167"/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79"/>
      <c r="H19" s="80"/>
      <c r="I19" s="80"/>
      <c r="J19" s="80"/>
      <c r="K19" s="75">
        <f t="shared" si="2"/>
        <v>0</v>
      </c>
      <c r="L19" s="76" t="str">
        <f t="shared" si="3"/>
        <v xml:space="preserve"> </v>
      </c>
      <c r="M19" s="79"/>
      <c r="N19" s="80"/>
      <c r="O19" s="80"/>
      <c r="P19" s="75">
        <f t="shared" si="4"/>
        <v>0</v>
      </c>
      <c r="Q19" s="76" t="str">
        <f t="shared" si="1"/>
        <v xml:space="preserve"> </v>
      </c>
      <c r="R19" s="167"/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79"/>
      <c r="H20" s="80"/>
      <c r="I20" s="80"/>
      <c r="J20" s="80"/>
      <c r="K20" s="75">
        <f t="shared" si="2"/>
        <v>0</v>
      </c>
      <c r="L20" s="76" t="str">
        <f t="shared" si="3"/>
        <v xml:space="preserve"> </v>
      </c>
      <c r="M20" s="79"/>
      <c r="N20" s="80"/>
      <c r="O20" s="80"/>
      <c r="P20" s="75">
        <f t="shared" si="4"/>
        <v>0</v>
      </c>
      <c r="Q20" s="76" t="str">
        <f t="shared" si="1"/>
        <v xml:space="preserve"> </v>
      </c>
      <c r="R20" s="167"/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79"/>
      <c r="H21" s="80"/>
      <c r="I21" s="80"/>
      <c r="J21" s="80"/>
      <c r="K21" s="75">
        <f t="shared" si="2"/>
        <v>0</v>
      </c>
      <c r="L21" s="76" t="str">
        <f t="shared" si="3"/>
        <v xml:space="preserve"> </v>
      </c>
      <c r="M21" s="79"/>
      <c r="N21" s="80"/>
      <c r="O21" s="80"/>
      <c r="P21" s="75">
        <f t="shared" si="4"/>
        <v>0</v>
      </c>
      <c r="Q21" s="76" t="str">
        <f t="shared" si="1"/>
        <v xml:space="preserve"> </v>
      </c>
      <c r="R21" s="167"/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79"/>
      <c r="H22" s="80"/>
      <c r="I22" s="80"/>
      <c r="J22" s="80"/>
      <c r="K22" s="75">
        <f t="shared" si="2"/>
        <v>0</v>
      </c>
      <c r="L22" s="76" t="str">
        <f t="shared" si="3"/>
        <v xml:space="preserve"> </v>
      </c>
      <c r="M22" s="79"/>
      <c r="N22" s="80"/>
      <c r="O22" s="80"/>
      <c r="P22" s="75">
        <f t="shared" si="4"/>
        <v>0</v>
      </c>
      <c r="Q22" s="76" t="str">
        <f t="shared" si="1"/>
        <v xml:space="preserve"> </v>
      </c>
      <c r="R22" s="167"/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79"/>
      <c r="H23" s="80"/>
      <c r="I23" s="80"/>
      <c r="J23" s="80"/>
      <c r="K23" s="75">
        <f t="shared" si="2"/>
        <v>0</v>
      </c>
      <c r="L23" s="76" t="str">
        <f t="shared" si="3"/>
        <v xml:space="preserve"> </v>
      </c>
      <c r="M23" s="79"/>
      <c r="N23" s="80"/>
      <c r="O23" s="80"/>
      <c r="P23" s="75">
        <f t="shared" si="4"/>
        <v>0</v>
      </c>
      <c r="Q23" s="76" t="str">
        <f t="shared" si="1"/>
        <v xml:space="preserve"> </v>
      </c>
      <c r="R23" s="167"/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79"/>
      <c r="H24" s="80"/>
      <c r="I24" s="80"/>
      <c r="J24" s="80"/>
      <c r="K24" s="75">
        <f t="shared" si="2"/>
        <v>0</v>
      </c>
      <c r="L24" s="76" t="str">
        <f t="shared" si="3"/>
        <v xml:space="preserve"> </v>
      </c>
      <c r="M24" s="79"/>
      <c r="N24" s="80"/>
      <c r="O24" s="80"/>
      <c r="P24" s="75">
        <f t="shared" si="4"/>
        <v>0</v>
      </c>
      <c r="Q24" s="76" t="str">
        <f t="shared" si="1"/>
        <v xml:space="preserve"> </v>
      </c>
      <c r="R24" s="167"/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79"/>
      <c r="H25" s="80"/>
      <c r="I25" s="80"/>
      <c r="J25" s="80"/>
      <c r="K25" s="75">
        <f t="shared" si="2"/>
        <v>0</v>
      </c>
      <c r="L25" s="76" t="str">
        <f t="shared" si="3"/>
        <v xml:space="preserve"> </v>
      </c>
      <c r="M25" s="79"/>
      <c r="N25" s="80"/>
      <c r="O25" s="80"/>
      <c r="P25" s="75">
        <f t="shared" si="4"/>
        <v>0</v>
      </c>
      <c r="Q25" s="76" t="str">
        <f t="shared" si="1"/>
        <v xml:space="preserve"> </v>
      </c>
      <c r="R25" s="167"/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79"/>
      <c r="H26" s="80"/>
      <c r="I26" s="80"/>
      <c r="J26" s="80"/>
      <c r="K26" s="75">
        <f t="shared" si="2"/>
        <v>0</v>
      </c>
      <c r="L26" s="76" t="str">
        <f t="shared" si="3"/>
        <v xml:space="preserve"> </v>
      </c>
      <c r="M26" s="79"/>
      <c r="N26" s="80"/>
      <c r="O26" s="80"/>
      <c r="P26" s="75">
        <f t="shared" si="4"/>
        <v>0</v>
      </c>
      <c r="Q26" s="76" t="str">
        <f t="shared" si="1"/>
        <v xml:space="preserve"> </v>
      </c>
      <c r="R26" s="167"/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79"/>
      <c r="H27" s="80"/>
      <c r="I27" s="80"/>
      <c r="J27" s="80"/>
      <c r="K27" s="75">
        <f t="shared" si="2"/>
        <v>0</v>
      </c>
      <c r="L27" s="76" t="str">
        <f t="shared" si="3"/>
        <v xml:space="preserve"> </v>
      </c>
      <c r="M27" s="79"/>
      <c r="N27" s="80"/>
      <c r="O27" s="80"/>
      <c r="P27" s="75">
        <f t="shared" si="4"/>
        <v>0</v>
      </c>
      <c r="Q27" s="76" t="str">
        <f t="shared" si="1"/>
        <v xml:space="preserve"> </v>
      </c>
      <c r="R27" s="167"/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79"/>
      <c r="H28" s="80"/>
      <c r="I28" s="80"/>
      <c r="J28" s="80"/>
      <c r="K28" s="75">
        <f t="shared" si="2"/>
        <v>0</v>
      </c>
      <c r="L28" s="76" t="str">
        <f t="shared" si="3"/>
        <v xml:space="preserve"> </v>
      </c>
      <c r="M28" s="79"/>
      <c r="N28" s="80"/>
      <c r="O28" s="80"/>
      <c r="P28" s="75">
        <f t="shared" si="4"/>
        <v>0</v>
      </c>
      <c r="Q28" s="76" t="str">
        <f t="shared" si="1"/>
        <v xml:space="preserve"> </v>
      </c>
      <c r="R28" s="167"/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79"/>
      <c r="H29" s="80"/>
      <c r="I29" s="80"/>
      <c r="J29" s="80"/>
      <c r="K29" s="75">
        <f t="shared" si="2"/>
        <v>0</v>
      </c>
      <c r="L29" s="76" t="str">
        <f t="shared" si="3"/>
        <v xml:space="preserve"> </v>
      </c>
      <c r="M29" s="79"/>
      <c r="N29" s="80"/>
      <c r="O29" s="80"/>
      <c r="P29" s="75">
        <f t="shared" si="4"/>
        <v>0</v>
      </c>
      <c r="Q29" s="76" t="str">
        <f t="shared" si="1"/>
        <v xml:space="preserve"> </v>
      </c>
      <c r="R29" s="167"/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79"/>
      <c r="H30" s="80"/>
      <c r="I30" s="80"/>
      <c r="J30" s="80"/>
      <c r="K30" s="75">
        <f t="shared" si="2"/>
        <v>0</v>
      </c>
      <c r="L30" s="76" t="str">
        <f t="shared" si="3"/>
        <v xml:space="preserve"> </v>
      </c>
      <c r="M30" s="79"/>
      <c r="N30" s="80"/>
      <c r="O30" s="80"/>
      <c r="P30" s="75">
        <f t="shared" si="4"/>
        <v>0</v>
      </c>
      <c r="Q30" s="76" t="str">
        <f t="shared" si="1"/>
        <v xml:space="preserve"> </v>
      </c>
      <c r="R30" s="167"/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79"/>
      <c r="H31" s="80"/>
      <c r="I31" s="80"/>
      <c r="J31" s="80"/>
      <c r="K31" s="75">
        <f t="shared" si="2"/>
        <v>0</v>
      </c>
      <c r="L31" s="76" t="str">
        <f t="shared" si="3"/>
        <v xml:space="preserve"> </v>
      </c>
      <c r="M31" s="79"/>
      <c r="N31" s="80"/>
      <c r="O31" s="80"/>
      <c r="P31" s="75">
        <f t="shared" si="4"/>
        <v>0</v>
      </c>
      <c r="Q31" s="76" t="str">
        <f t="shared" si="1"/>
        <v xml:space="preserve"> </v>
      </c>
      <c r="R31" s="167"/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79"/>
      <c r="H32" s="80"/>
      <c r="I32" s="80"/>
      <c r="J32" s="80"/>
      <c r="K32" s="75">
        <f t="shared" si="2"/>
        <v>0</v>
      </c>
      <c r="L32" s="76" t="str">
        <f t="shared" si="3"/>
        <v xml:space="preserve"> </v>
      </c>
      <c r="M32" s="79"/>
      <c r="N32" s="80"/>
      <c r="O32" s="80"/>
      <c r="P32" s="75">
        <f t="shared" si="4"/>
        <v>0</v>
      </c>
      <c r="Q32" s="76" t="str">
        <f t="shared" si="1"/>
        <v xml:space="preserve"> </v>
      </c>
      <c r="R32" s="167"/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79"/>
      <c r="H33" s="80"/>
      <c r="I33" s="80"/>
      <c r="J33" s="80"/>
      <c r="K33" s="75">
        <f t="shared" si="2"/>
        <v>0</v>
      </c>
      <c r="L33" s="76" t="str">
        <f t="shared" si="3"/>
        <v xml:space="preserve"> </v>
      </c>
      <c r="M33" s="79"/>
      <c r="N33" s="80"/>
      <c r="O33" s="80"/>
      <c r="P33" s="75">
        <f t="shared" si="4"/>
        <v>0</v>
      </c>
      <c r="Q33" s="76" t="str">
        <f t="shared" si="1"/>
        <v xml:space="preserve"> </v>
      </c>
      <c r="R33" s="167"/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79"/>
      <c r="H34" s="80"/>
      <c r="I34" s="80"/>
      <c r="J34" s="80"/>
      <c r="K34" s="75">
        <f t="shared" si="2"/>
        <v>0</v>
      </c>
      <c r="L34" s="76" t="str">
        <f t="shared" si="3"/>
        <v xml:space="preserve"> </v>
      </c>
      <c r="M34" s="79"/>
      <c r="N34" s="80"/>
      <c r="O34" s="80"/>
      <c r="P34" s="75">
        <f t="shared" si="4"/>
        <v>0</v>
      </c>
      <c r="Q34" s="76" t="str">
        <f t="shared" si="1"/>
        <v xml:space="preserve"> </v>
      </c>
      <c r="R34" s="167"/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79"/>
      <c r="H35" s="80"/>
      <c r="I35" s="80"/>
      <c r="J35" s="80"/>
      <c r="K35" s="75">
        <f t="shared" si="2"/>
        <v>0</v>
      </c>
      <c r="L35" s="76" t="str">
        <f t="shared" si="3"/>
        <v xml:space="preserve"> </v>
      </c>
      <c r="M35" s="79"/>
      <c r="N35" s="80"/>
      <c r="O35" s="80"/>
      <c r="P35" s="75">
        <f t="shared" si="4"/>
        <v>0</v>
      </c>
      <c r="Q35" s="76" t="str">
        <f t="shared" si="1"/>
        <v xml:space="preserve"> </v>
      </c>
      <c r="R35" s="167"/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79"/>
      <c r="H36" s="80"/>
      <c r="I36" s="80"/>
      <c r="J36" s="80"/>
      <c r="K36" s="75">
        <f t="shared" si="2"/>
        <v>0</v>
      </c>
      <c r="L36" s="76" t="str">
        <f t="shared" si="3"/>
        <v xml:space="preserve"> </v>
      </c>
      <c r="M36" s="79"/>
      <c r="N36" s="80"/>
      <c r="O36" s="80"/>
      <c r="P36" s="75">
        <f t="shared" si="4"/>
        <v>0</v>
      </c>
      <c r="Q36" s="76" t="str">
        <f t="shared" si="1"/>
        <v xml:space="preserve"> </v>
      </c>
      <c r="R36" s="167"/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79"/>
      <c r="H37" s="80"/>
      <c r="I37" s="80"/>
      <c r="J37" s="80"/>
      <c r="K37" s="75">
        <f t="shared" si="2"/>
        <v>0</v>
      </c>
      <c r="L37" s="76" t="str">
        <f t="shared" si="3"/>
        <v xml:space="preserve"> </v>
      </c>
      <c r="M37" s="79"/>
      <c r="N37" s="80"/>
      <c r="O37" s="80"/>
      <c r="P37" s="75">
        <f t="shared" si="4"/>
        <v>0</v>
      </c>
      <c r="Q37" s="76" t="str">
        <f t="shared" si="1"/>
        <v xml:space="preserve"> </v>
      </c>
      <c r="R37" s="167"/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79"/>
      <c r="H38" s="80"/>
      <c r="I38" s="80"/>
      <c r="J38" s="80"/>
      <c r="K38" s="75">
        <f t="shared" si="2"/>
        <v>0</v>
      </c>
      <c r="L38" s="76" t="str">
        <f t="shared" si="3"/>
        <v xml:space="preserve"> </v>
      </c>
      <c r="M38" s="79"/>
      <c r="N38" s="80"/>
      <c r="O38" s="80"/>
      <c r="P38" s="75">
        <f t="shared" si="4"/>
        <v>0</v>
      </c>
      <c r="Q38" s="76" t="str">
        <f t="shared" si="1"/>
        <v xml:space="preserve"> </v>
      </c>
      <c r="R38" s="167"/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79"/>
      <c r="H39" s="80"/>
      <c r="I39" s="80"/>
      <c r="J39" s="80"/>
      <c r="K39" s="75">
        <f t="shared" si="2"/>
        <v>0</v>
      </c>
      <c r="L39" s="76" t="str">
        <f t="shared" si="3"/>
        <v xml:space="preserve"> </v>
      </c>
      <c r="M39" s="79"/>
      <c r="N39" s="80"/>
      <c r="O39" s="80"/>
      <c r="P39" s="75">
        <f t="shared" si="4"/>
        <v>0</v>
      </c>
      <c r="Q39" s="76" t="str">
        <f t="shared" si="1"/>
        <v xml:space="preserve"> </v>
      </c>
      <c r="R39" s="167"/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79"/>
      <c r="H40" s="80"/>
      <c r="I40" s="80"/>
      <c r="J40" s="80"/>
      <c r="K40" s="75">
        <f t="shared" si="2"/>
        <v>0</v>
      </c>
      <c r="L40" s="76" t="str">
        <f t="shared" si="3"/>
        <v xml:space="preserve"> </v>
      </c>
      <c r="M40" s="79"/>
      <c r="N40" s="80"/>
      <c r="O40" s="80"/>
      <c r="P40" s="75">
        <f t="shared" si="4"/>
        <v>0</v>
      </c>
      <c r="Q40" s="76" t="str">
        <f t="shared" si="1"/>
        <v xml:space="preserve"> </v>
      </c>
      <c r="R40" s="167"/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79"/>
      <c r="H41" s="80"/>
      <c r="I41" s="80"/>
      <c r="J41" s="80"/>
      <c r="K41" s="75">
        <f t="shared" si="2"/>
        <v>0</v>
      </c>
      <c r="L41" s="76" t="str">
        <f t="shared" si="3"/>
        <v xml:space="preserve"> </v>
      </c>
      <c r="M41" s="79"/>
      <c r="N41" s="80"/>
      <c r="O41" s="80"/>
      <c r="P41" s="75">
        <f t="shared" si="4"/>
        <v>0</v>
      </c>
      <c r="Q41" s="76" t="str">
        <f t="shared" si="1"/>
        <v xml:space="preserve"> </v>
      </c>
      <c r="R41" s="167"/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79"/>
      <c r="H42" s="80"/>
      <c r="I42" s="80"/>
      <c r="J42" s="80"/>
      <c r="K42" s="75">
        <f t="shared" si="2"/>
        <v>0</v>
      </c>
      <c r="L42" s="76" t="str">
        <f t="shared" si="3"/>
        <v xml:space="preserve"> </v>
      </c>
      <c r="M42" s="79"/>
      <c r="N42" s="80"/>
      <c r="O42" s="80"/>
      <c r="P42" s="75">
        <f t="shared" si="4"/>
        <v>0</v>
      </c>
      <c r="Q42" s="76" t="str">
        <f t="shared" si="1"/>
        <v xml:space="preserve"> </v>
      </c>
      <c r="R42" s="167"/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79"/>
      <c r="H43" s="80"/>
      <c r="I43" s="80"/>
      <c r="J43" s="80"/>
      <c r="K43" s="75">
        <f t="shared" si="2"/>
        <v>0</v>
      </c>
      <c r="L43" s="76" t="str">
        <f t="shared" si="3"/>
        <v xml:space="preserve"> </v>
      </c>
      <c r="M43" s="79"/>
      <c r="N43" s="80"/>
      <c r="O43" s="80"/>
      <c r="P43" s="75">
        <f t="shared" si="4"/>
        <v>0</v>
      </c>
      <c r="Q43" s="76" t="str">
        <f t="shared" si="1"/>
        <v xml:space="preserve"> </v>
      </c>
      <c r="R43" s="167"/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79"/>
      <c r="H44" s="80"/>
      <c r="I44" s="80"/>
      <c r="J44" s="80"/>
      <c r="K44" s="75">
        <f t="shared" si="2"/>
        <v>0</v>
      </c>
      <c r="L44" s="76" t="str">
        <f t="shared" si="3"/>
        <v xml:space="preserve"> </v>
      </c>
      <c r="M44" s="79"/>
      <c r="N44" s="80"/>
      <c r="O44" s="80"/>
      <c r="P44" s="75">
        <f t="shared" si="4"/>
        <v>0</v>
      </c>
      <c r="Q44" s="76" t="str">
        <f t="shared" si="1"/>
        <v xml:space="preserve"> </v>
      </c>
      <c r="R44" s="167"/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79"/>
      <c r="H45" s="80"/>
      <c r="I45" s="80"/>
      <c r="J45" s="80"/>
      <c r="K45" s="75">
        <f t="shared" si="2"/>
        <v>0</v>
      </c>
      <c r="L45" s="76" t="str">
        <f t="shared" si="3"/>
        <v xml:space="preserve"> </v>
      </c>
      <c r="M45" s="79"/>
      <c r="N45" s="80"/>
      <c r="O45" s="80"/>
      <c r="P45" s="75">
        <f t="shared" si="4"/>
        <v>0</v>
      </c>
      <c r="Q45" s="76" t="str">
        <f t="shared" si="1"/>
        <v xml:space="preserve"> </v>
      </c>
      <c r="R45" s="167"/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/>
      <c r="H46" s="80"/>
      <c r="I46" s="80"/>
      <c r="J46" s="80"/>
      <c r="K46" s="75">
        <f t="shared" si="2"/>
        <v>0</v>
      </c>
      <c r="L46" s="76" t="str">
        <f t="shared" si="3"/>
        <v xml:space="preserve"> </v>
      </c>
      <c r="M46" s="79"/>
      <c r="N46" s="80"/>
      <c r="O46" s="80"/>
      <c r="P46" s="75">
        <f t="shared" si="4"/>
        <v>0</v>
      </c>
      <c r="Q46" s="76" t="str">
        <f t="shared" si="1"/>
        <v xml:space="preserve"> </v>
      </c>
      <c r="R46" s="167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79"/>
      <c r="H47" s="80"/>
      <c r="I47" s="80"/>
      <c r="J47" s="80"/>
      <c r="K47" s="75">
        <f t="shared" si="2"/>
        <v>0</v>
      </c>
      <c r="L47" s="76" t="str">
        <f t="shared" si="3"/>
        <v xml:space="preserve"> </v>
      </c>
      <c r="M47" s="79"/>
      <c r="N47" s="80"/>
      <c r="O47" s="80"/>
      <c r="P47" s="75">
        <f t="shared" si="4"/>
        <v>0</v>
      </c>
      <c r="Q47" s="76" t="str">
        <f t="shared" si="1"/>
        <v xml:space="preserve"> </v>
      </c>
      <c r="R47" s="167"/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79"/>
      <c r="H48" s="80"/>
      <c r="I48" s="80"/>
      <c r="J48" s="80"/>
      <c r="K48" s="75">
        <f t="shared" si="2"/>
        <v>0</v>
      </c>
      <c r="L48" s="76" t="str">
        <f t="shared" si="3"/>
        <v xml:space="preserve"> </v>
      </c>
      <c r="M48" s="79"/>
      <c r="N48" s="80"/>
      <c r="O48" s="80"/>
      <c r="P48" s="75">
        <f t="shared" si="4"/>
        <v>0</v>
      </c>
      <c r="Q48" s="76" t="str">
        <f t="shared" si="1"/>
        <v xml:space="preserve"> </v>
      </c>
      <c r="R48" s="167"/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79"/>
      <c r="H49" s="80"/>
      <c r="I49" s="80"/>
      <c r="J49" s="80"/>
      <c r="K49" s="75">
        <f t="shared" si="2"/>
        <v>0</v>
      </c>
      <c r="L49" s="76" t="str">
        <f t="shared" si="3"/>
        <v xml:space="preserve"> </v>
      </c>
      <c r="M49" s="79"/>
      <c r="N49" s="80"/>
      <c r="O49" s="80"/>
      <c r="P49" s="75">
        <f t="shared" si="4"/>
        <v>0</v>
      </c>
      <c r="Q49" s="76" t="str">
        <f t="shared" si="1"/>
        <v xml:space="preserve"> </v>
      </c>
      <c r="R49" s="167"/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79"/>
      <c r="H50" s="80"/>
      <c r="I50" s="80"/>
      <c r="J50" s="80"/>
      <c r="K50" s="75">
        <f t="shared" si="2"/>
        <v>0</v>
      </c>
      <c r="L50" s="76" t="str">
        <f t="shared" si="3"/>
        <v xml:space="preserve"> </v>
      </c>
      <c r="M50" s="79"/>
      <c r="N50" s="80"/>
      <c r="O50" s="80"/>
      <c r="P50" s="75">
        <f t="shared" si="4"/>
        <v>0</v>
      </c>
      <c r="Q50" s="76" t="str">
        <f t="shared" si="1"/>
        <v xml:space="preserve"> </v>
      </c>
      <c r="R50" s="167"/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79"/>
      <c r="H51" s="80"/>
      <c r="I51" s="80"/>
      <c r="J51" s="80"/>
      <c r="K51" s="75">
        <f t="shared" si="2"/>
        <v>0</v>
      </c>
      <c r="L51" s="76" t="str">
        <f t="shared" si="3"/>
        <v xml:space="preserve"> </v>
      </c>
      <c r="M51" s="79"/>
      <c r="N51" s="80"/>
      <c r="O51" s="80"/>
      <c r="P51" s="75">
        <f t="shared" si="4"/>
        <v>0</v>
      </c>
      <c r="Q51" s="76" t="str">
        <f t="shared" si="1"/>
        <v xml:space="preserve"> </v>
      </c>
      <c r="R51" s="167"/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79"/>
      <c r="H52" s="80"/>
      <c r="I52" s="80"/>
      <c r="J52" s="80"/>
      <c r="K52" s="75">
        <f t="shared" si="2"/>
        <v>0</v>
      </c>
      <c r="L52" s="76" t="str">
        <f t="shared" si="3"/>
        <v xml:space="preserve"> </v>
      </c>
      <c r="M52" s="79"/>
      <c r="N52" s="80"/>
      <c r="O52" s="80"/>
      <c r="P52" s="75">
        <f t="shared" si="4"/>
        <v>0</v>
      </c>
      <c r="Q52" s="76" t="str">
        <f t="shared" si="1"/>
        <v xml:space="preserve"> </v>
      </c>
      <c r="R52" s="167"/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79"/>
      <c r="H53" s="80"/>
      <c r="I53" s="80"/>
      <c r="J53" s="80"/>
      <c r="K53" s="75">
        <f t="shared" si="2"/>
        <v>0</v>
      </c>
      <c r="L53" s="76" t="str">
        <f t="shared" si="3"/>
        <v xml:space="preserve"> </v>
      </c>
      <c r="M53" s="79"/>
      <c r="N53" s="80"/>
      <c r="O53" s="80"/>
      <c r="P53" s="75">
        <f t="shared" si="4"/>
        <v>0</v>
      </c>
      <c r="Q53" s="76" t="str">
        <f t="shared" si="1"/>
        <v xml:space="preserve"> </v>
      </c>
      <c r="R53" s="167"/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79"/>
      <c r="H54" s="80"/>
      <c r="I54" s="80"/>
      <c r="J54" s="80"/>
      <c r="K54" s="75">
        <f t="shared" si="2"/>
        <v>0</v>
      </c>
      <c r="L54" s="76" t="str">
        <f t="shared" si="3"/>
        <v xml:space="preserve"> </v>
      </c>
      <c r="M54" s="79"/>
      <c r="N54" s="80"/>
      <c r="O54" s="80"/>
      <c r="P54" s="75">
        <f t="shared" si="4"/>
        <v>0</v>
      </c>
      <c r="Q54" s="76" t="str">
        <f t="shared" si="1"/>
        <v xml:space="preserve"> </v>
      </c>
      <c r="R54" s="167"/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79"/>
      <c r="H55" s="80"/>
      <c r="I55" s="80"/>
      <c r="J55" s="80"/>
      <c r="K55" s="75">
        <f t="shared" si="2"/>
        <v>0</v>
      </c>
      <c r="L55" s="76" t="str">
        <f t="shared" si="3"/>
        <v xml:space="preserve"> </v>
      </c>
      <c r="M55" s="79"/>
      <c r="N55" s="80"/>
      <c r="O55" s="80"/>
      <c r="P55" s="75">
        <f t="shared" si="4"/>
        <v>0</v>
      </c>
      <c r="Q55" s="76" t="str">
        <f t="shared" si="1"/>
        <v xml:space="preserve"> </v>
      </c>
      <c r="R55" s="167"/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79"/>
      <c r="H56" s="80"/>
      <c r="I56" s="80"/>
      <c r="J56" s="80"/>
      <c r="K56" s="75">
        <f t="shared" si="2"/>
        <v>0</v>
      </c>
      <c r="L56" s="76" t="str">
        <f t="shared" si="3"/>
        <v xml:space="preserve"> </v>
      </c>
      <c r="M56" s="79"/>
      <c r="N56" s="80"/>
      <c r="O56" s="80"/>
      <c r="P56" s="75">
        <f t="shared" si="4"/>
        <v>0</v>
      </c>
      <c r="Q56" s="76" t="str">
        <f t="shared" si="1"/>
        <v xml:space="preserve"> </v>
      </c>
      <c r="R56" s="167"/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79"/>
      <c r="H57" s="80"/>
      <c r="I57" s="80"/>
      <c r="J57" s="80"/>
      <c r="K57" s="75">
        <f t="shared" si="2"/>
        <v>0</v>
      </c>
      <c r="L57" s="76" t="str">
        <f t="shared" si="3"/>
        <v xml:space="preserve"> </v>
      </c>
      <c r="M57" s="79"/>
      <c r="N57" s="80"/>
      <c r="O57" s="80"/>
      <c r="P57" s="75">
        <f t="shared" si="4"/>
        <v>0</v>
      </c>
      <c r="Q57" s="76" t="str">
        <f t="shared" si="1"/>
        <v xml:space="preserve"> </v>
      </c>
      <c r="R57" s="167"/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79"/>
      <c r="H58" s="80"/>
      <c r="I58" s="80"/>
      <c r="J58" s="80"/>
      <c r="K58" s="75">
        <f t="shared" si="2"/>
        <v>0</v>
      </c>
      <c r="L58" s="76" t="str">
        <f t="shared" si="3"/>
        <v xml:space="preserve"> </v>
      </c>
      <c r="M58" s="79"/>
      <c r="N58" s="80"/>
      <c r="O58" s="80"/>
      <c r="P58" s="75">
        <f t="shared" si="4"/>
        <v>0</v>
      </c>
      <c r="Q58" s="76" t="str">
        <f t="shared" si="1"/>
        <v xml:space="preserve"> </v>
      </c>
      <c r="R58" s="167"/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79"/>
      <c r="H59" s="80"/>
      <c r="I59" s="80"/>
      <c r="J59" s="80"/>
      <c r="K59" s="75">
        <f t="shared" si="2"/>
        <v>0</v>
      </c>
      <c r="L59" s="76" t="str">
        <f t="shared" si="3"/>
        <v xml:space="preserve"> </v>
      </c>
      <c r="M59" s="79"/>
      <c r="N59" s="80"/>
      <c r="O59" s="80"/>
      <c r="P59" s="75">
        <f t="shared" si="4"/>
        <v>0</v>
      </c>
      <c r="Q59" s="76" t="str">
        <f t="shared" si="1"/>
        <v xml:space="preserve"> </v>
      </c>
      <c r="R59" s="167"/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79"/>
      <c r="H60" s="80"/>
      <c r="I60" s="80"/>
      <c r="J60" s="80"/>
      <c r="K60" s="75">
        <f t="shared" si="2"/>
        <v>0</v>
      </c>
      <c r="L60" s="76" t="str">
        <f t="shared" si="3"/>
        <v xml:space="preserve"> </v>
      </c>
      <c r="M60" s="79"/>
      <c r="N60" s="80"/>
      <c r="O60" s="80"/>
      <c r="P60" s="75">
        <f t="shared" si="4"/>
        <v>0</v>
      </c>
      <c r="Q60" s="76" t="str">
        <f t="shared" si="1"/>
        <v xml:space="preserve"> </v>
      </c>
      <c r="R60" s="167"/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79"/>
      <c r="H61" s="80"/>
      <c r="I61" s="80"/>
      <c r="J61" s="80"/>
      <c r="K61" s="75">
        <f t="shared" si="2"/>
        <v>0</v>
      </c>
      <c r="L61" s="76" t="str">
        <f t="shared" si="3"/>
        <v xml:space="preserve"> </v>
      </c>
      <c r="M61" s="79"/>
      <c r="N61" s="80"/>
      <c r="O61" s="80"/>
      <c r="P61" s="75">
        <f t="shared" si="4"/>
        <v>0</v>
      </c>
      <c r="Q61" s="76" t="str">
        <f t="shared" si="1"/>
        <v xml:space="preserve"> </v>
      </c>
      <c r="R61" s="167"/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79"/>
      <c r="H62" s="80"/>
      <c r="I62" s="80"/>
      <c r="J62" s="80"/>
      <c r="K62" s="75">
        <f t="shared" si="2"/>
        <v>0</v>
      </c>
      <c r="L62" s="76" t="str">
        <f t="shared" si="3"/>
        <v xml:space="preserve"> </v>
      </c>
      <c r="M62" s="79"/>
      <c r="N62" s="80"/>
      <c r="O62" s="80"/>
      <c r="P62" s="75">
        <f t="shared" si="4"/>
        <v>0</v>
      </c>
      <c r="Q62" s="76" t="str">
        <f t="shared" si="1"/>
        <v xml:space="preserve"> </v>
      </c>
      <c r="R62" s="167"/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79"/>
      <c r="H63" s="80"/>
      <c r="I63" s="80"/>
      <c r="J63" s="80"/>
      <c r="K63" s="75">
        <f t="shared" si="2"/>
        <v>0</v>
      </c>
      <c r="L63" s="76" t="str">
        <f t="shared" si="3"/>
        <v xml:space="preserve"> </v>
      </c>
      <c r="M63" s="79"/>
      <c r="N63" s="80"/>
      <c r="O63" s="80"/>
      <c r="P63" s="75">
        <f t="shared" si="4"/>
        <v>0</v>
      </c>
      <c r="Q63" s="76" t="str">
        <f t="shared" si="1"/>
        <v xml:space="preserve"> </v>
      </c>
      <c r="R63" s="167"/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79"/>
      <c r="H64" s="80"/>
      <c r="I64" s="80"/>
      <c r="J64" s="80"/>
      <c r="K64" s="75">
        <f t="shared" si="2"/>
        <v>0</v>
      </c>
      <c r="L64" s="76" t="str">
        <f t="shared" si="3"/>
        <v xml:space="preserve"> </v>
      </c>
      <c r="M64" s="79"/>
      <c r="N64" s="80"/>
      <c r="O64" s="80"/>
      <c r="P64" s="75">
        <f t="shared" si="4"/>
        <v>0</v>
      </c>
      <c r="Q64" s="76" t="str">
        <f t="shared" si="1"/>
        <v xml:space="preserve"> </v>
      </c>
      <c r="R64" s="167"/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79"/>
      <c r="H65" s="80"/>
      <c r="I65" s="80"/>
      <c r="J65" s="80"/>
      <c r="K65" s="75">
        <f t="shared" si="2"/>
        <v>0</v>
      </c>
      <c r="L65" s="76" t="str">
        <f t="shared" si="3"/>
        <v xml:space="preserve"> </v>
      </c>
      <c r="M65" s="79"/>
      <c r="N65" s="80"/>
      <c r="O65" s="80"/>
      <c r="P65" s="75">
        <f t="shared" si="4"/>
        <v>0</v>
      </c>
      <c r="Q65" s="76" t="str">
        <f t="shared" si="1"/>
        <v xml:space="preserve"> </v>
      </c>
      <c r="R65" s="167"/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79"/>
      <c r="H66" s="80"/>
      <c r="I66" s="80"/>
      <c r="J66" s="80"/>
      <c r="K66" s="75">
        <f t="shared" si="2"/>
        <v>0</v>
      </c>
      <c r="L66" s="76" t="str">
        <f t="shared" si="3"/>
        <v xml:space="preserve"> </v>
      </c>
      <c r="M66" s="79"/>
      <c r="N66" s="80"/>
      <c r="O66" s="80"/>
      <c r="P66" s="75">
        <f t="shared" si="4"/>
        <v>0</v>
      </c>
      <c r="Q66" s="76" t="str">
        <f t="shared" si="1"/>
        <v xml:space="preserve"> </v>
      </c>
      <c r="R66" s="167"/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79"/>
      <c r="H67" s="80"/>
      <c r="I67" s="80"/>
      <c r="J67" s="80"/>
      <c r="K67" s="75">
        <f t="shared" si="2"/>
        <v>0</v>
      </c>
      <c r="L67" s="76" t="str">
        <f t="shared" si="3"/>
        <v xml:space="preserve"> </v>
      </c>
      <c r="M67" s="79"/>
      <c r="N67" s="80"/>
      <c r="O67" s="80"/>
      <c r="P67" s="75">
        <f t="shared" si="4"/>
        <v>0</v>
      </c>
      <c r="Q67" s="76" t="str">
        <f t="shared" si="1"/>
        <v xml:space="preserve"> </v>
      </c>
      <c r="R67" s="167"/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79"/>
      <c r="H68" s="80"/>
      <c r="I68" s="80"/>
      <c r="J68" s="80"/>
      <c r="K68" s="75">
        <f t="shared" si="2"/>
        <v>0</v>
      </c>
      <c r="L68" s="76" t="str">
        <f t="shared" si="3"/>
        <v xml:space="preserve"> </v>
      </c>
      <c r="M68" s="79"/>
      <c r="N68" s="80"/>
      <c r="O68" s="80"/>
      <c r="P68" s="75">
        <f t="shared" si="4"/>
        <v>0</v>
      </c>
      <c r="Q68" s="76" t="str">
        <f t="shared" si="1"/>
        <v xml:space="preserve"> </v>
      </c>
      <c r="R68" s="167"/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79"/>
      <c r="H69" s="80"/>
      <c r="I69" s="80"/>
      <c r="J69" s="80"/>
      <c r="K69" s="75">
        <f t="shared" si="2"/>
        <v>0</v>
      </c>
      <c r="L69" s="76" t="str">
        <f t="shared" si="3"/>
        <v xml:space="preserve"> </v>
      </c>
      <c r="M69" s="79"/>
      <c r="N69" s="80"/>
      <c r="O69" s="80"/>
      <c r="P69" s="75">
        <f t="shared" si="4"/>
        <v>0</v>
      </c>
      <c r="Q69" s="76" t="str">
        <f t="shared" si="1"/>
        <v xml:space="preserve"> </v>
      </c>
      <c r="R69" s="167"/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79"/>
      <c r="H70" s="80"/>
      <c r="I70" s="80"/>
      <c r="J70" s="80"/>
      <c r="K70" s="75">
        <f t="shared" si="2"/>
        <v>0</v>
      </c>
      <c r="L70" s="76" t="str">
        <f t="shared" si="3"/>
        <v xml:space="preserve"> </v>
      </c>
      <c r="M70" s="79"/>
      <c r="N70" s="80"/>
      <c r="O70" s="80"/>
      <c r="P70" s="75">
        <f t="shared" si="4"/>
        <v>0</v>
      </c>
      <c r="Q70" s="76" t="str">
        <f t="shared" si="1"/>
        <v xml:space="preserve"> </v>
      </c>
      <c r="R70" s="167"/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79"/>
      <c r="H71" s="80"/>
      <c r="I71" s="80"/>
      <c r="J71" s="80"/>
      <c r="K71" s="75">
        <f t="shared" si="2"/>
        <v>0</v>
      </c>
      <c r="L71" s="76" t="str">
        <f t="shared" ref="L71:L134" si="5">VLOOKUP(K71,predikat,2)</f>
        <v xml:space="preserve"> </v>
      </c>
      <c r="M71" s="79"/>
      <c r="N71" s="80"/>
      <c r="O71" s="80"/>
      <c r="P71" s="75">
        <f t="shared" si="4"/>
        <v>0</v>
      </c>
      <c r="Q71" s="76" t="str">
        <f t="shared" ref="Q71:Q134" si="6">VLOOKUP(P71,predikat,2)</f>
        <v xml:space="preserve"> </v>
      </c>
      <c r="R71" s="167"/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79"/>
      <c r="H72" s="80"/>
      <c r="I72" s="80"/>
      <c r="J72" s="80"/>
      <c r="K72" s="75">
        <f t="shared" ref="K72:K135" si="7">IF(COUNTA(G72:I72)=0,0,ROUND((SUM(G72:I72)/COUNTA(G72:I72)*$J$1+SUM(J72)*$J$2)/($J$1+$J$2),0))</f>
        <v>0</v>
      </c>
      <c r="L72" s="76" t="str">
        <f t="shared" si="5"/>
        <v xml:space="preserve"> </v>
      </c>
      <c r="M72" s="79"/>
      <c r="N72" s="80"/>
      <c r="O72" s="80"/>
      <c r="P72" s="75">
        <f t="shared" ref="P72:P135" si="8">IF(SUM(M72:O72)=0,0,ROUND(SUM(M72:O72)/COUNTA(M72:O72),0))</f>
        <v>0</v>
      </c>
      <c r="Q72" s="76" t="str">
        <f t="shared" si="6"/>
        <v xml:space="preserve"> </v>
      </c>
      <c r="R72" s="167"/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79"/>
      <c r="H73" s="80"/>
      <c r="I73" s="80"/>
      <c r="J73" s="80"/>
      <c r="K73" s="75">
        <f t="shared" si="7"/>
        <v>0</v>
      </c>
      <c r="L73" s="76" t="str">
        <f t="shared" si="5"/>
        <v xml:space="preserve"> </v>
      </c>
      <c r="M73" s="79"/>
      <c r="N73" s="80"/>
      <c r="O73" s="80"/>
      <c r="P73" s="75">
        <f t="shared" si="8"/>
        <v>0</v>
      </c>
      <c r="Q73" s="76" t="str">
        <f t="shared" si="6"/>
        <v xml:space="preserve"> </v>
      </c>
      <c r="R73" s="167"/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79"/>
      <c r="H74" s="80"/>
      <c r="I74" s="80"/>
      <c r="J74" s="80"/>
      <c r="K74" s="75">
        <f t="shared" si="7"/>
        <v>0</v>
      </c>
      <c r="L74" s="76" t="str">
        <f t="shared" si="5"/>
        <v xml:space="preserve"> </v>
      </c>
      <c r="M74" s="79"/>
      <c r="N74" s="80"/>
      <c r="O74" s="80"/>
      <c r="P74" s="75">
        <f t="shared" si="8"/>
        <v>0</v>
      </c>
      <c r="Q74" s="76" t="str">
        <f t="shared" si="6"/>
        <v xml:space="preserve"> </v>
      </c>
      <c r="R74" s="167"/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79"/>
      <c r="H75" s="80"/>
      <c r="I75" s="80"/>
      <c r="J75" s="80"/>
      <c r="K75" s="75">
        <f t="shared" si="7"/>
        <v>0</v>
      </c>
      <c r="L75" s="76" t="str">
        <f t="shared" si="5"/>
        <v xml:space="preserve"> </v>
      </c>
      <c r="M75" s="79"/>
      <c r="N75" s="80"/>
      <c r="O75" s="80"/>
      <c r="P75" s="75">
        <f t="shared" si="8"/>
        <v>0</v>
      </c>
      <c r="Q75" s="76" t="str">
        <f t="shared" si="6"/>
        <v xml:space="preserve"> </v>
      </c>
      <c r="R75" s="167"/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79"/>
      <c r="H76" s="80"/>
      <c r="I76" s="80"/>
      <c r="J76" s="80"/>
      <c r="K76" s="75">
        <f t="shared" si="7"/>
        <v>0</v>
      </c>
      <c r="L76" s="76" t="str">
        <f t="shared" si="5"/>
        <v xml:space="preserve"> </v>
      </c>
      <c r="M76" s="79"/>
      <c r="N76" s="80"/>
      <c r="O76" s="80"/>
      <c r="P76" s="75">
        <f t="shared" si="8"/>
        <v>0</v>
      </c>
      <c r="Q76" s="76" t="str">
        <f t="shared" si="6"/>
        <v xml:space="preserve"> </v>
      </c>
      <c r="R76" s="167"/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79"/>
      <c r="H77" s="80"/>
      <c r="I77" s="80"/>
      <c r="J77" s="80"/>
      <c r="K77" s="75">
        <f t="shared" si="7"/>
        <v>0</v>
      </c>
      <c r="L77" s="76" t="str">
        <f t="shared" si="5"/>
        <v xml:space="preserve"> </v>
      </c>
      <c r="M77" s="79"/>
      <c r="N77" s="80"/>
      <c r="O77" s="80"/>
      <c r="P77" s="75">
        <f t="shared" si="8"/>
        <v>0</v>
      </c>
      <c r="Q77" s="76" t="str">
        <f t="shared" si="6"/>
        <v xml:space="preserve"> </v>
      </c>
      <c r="R77" s="167"/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79"/>
      <c r="H78" s="80"/>
      <c r="I78" s="80"/>
      <c r="J78" s="80"/>
      <c r="K78" s="75">
        <f t="shared" si="7"/>
        <v>0</v>
      </c>
      <c r="L78" s="76" t="str">
        <f t="shared" si="5"/>
        <v xml:space="preserve"> </v>
      </c>
      <c r="M78" s="79"/>
      <c r="N78" s="80"/>
      <c r="O78" s="80"/>
      <c r="P78" s="75">
        <f t="shared" si="8"/>
        <v>0</v>
      </c>
      <c r="Q78" s="76" t="str">
        <f t="shared" si="6"/>
        <v xml:space="preserve"> </v>
      </c>
      <c r="R78" s="167"/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79"/>
      <c r="H79" s="80"/>
      <c r="I79" s="80"/>
      <c r="J79" s="80"/>
      <c r="K79" s="75">
        <f t="shared" si="7"/>
        <v>0</v>
      </c>
      <c r="L79" s="76" t="str">
        <f t="shared" si="5"/>
        <v xml:space="preserve"> </v>
      </c>
      <c r="M79" s="79"/>
      <c r="N79" s="80"/>
      <c r="O79" s="80"/>
      <c r="P79" s="75">
        <f t="shared" si="8"/>
        <v>0</v>
      </c>
      <c r="Q79" s="76" t="str">
        <f t="shared" si="6"/>
        <v xml:space="preserve"> </v>
      </c>
      <c r="R79" s="167"/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79"/>
      <c r="H80" s="80"/>
      <c r="I80" s="80"/>
      <c r="J80" s="80"/>
      <c r="K80" s="75">
        <f t="shared" si="7"/>
        <v>0</v>
      </c>
      <c r="L80" s="76" t="str">
        <f t="shared" si="5"/>
        <v xml:space="preserve"> </v>
      </c>
      <c r="M80" s="79"/>
      <c r="N80" s="80"/>
      <c r="O80" s="80"/>
      <c r="P80" s="75">
        <f t="shared" si="8"/>
        <v>0</v>
      </c>
      <c r="Q80" s="76" t="str">
        <f t="shared" si="6"/>
        <v xml:space="preserve"> </v>
      </c>
      <c r="R80" s="167"/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79"/>
      <c r="H81" s="80"/>
      <c r="I81" s="80"/>
      <c r="J81" s="80"/>
      <c r="K81" s="75">
        <f t="shared" si="7"/>
        <v>0</v>
      </c>
      <c r="L81" s="76" t="str">
        <f t="shared" si="5"/>
        <v xml:space="preserve"> </v>
      </c>
      <c r="M81" s="79"/>
      <c r="N81" s="80"/>
      <c r="O81" s="80"/>
      <c r="P81" s="75">
        <f t="shared" si="8"/>
        <v>0</v>
      </c>
      <c r="Q81" s="76" t="str">
        <f t="shared" si="6"/>
        <v xml:space="preserve"> </v>
      </c>
      <c r="R81" s="167"/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79"/>
      <c r="H82" s="80"/>
      <c r="I82" s="80"/>
      <c r="J82" s="80"/>
      <c r="K82" s="75">
        <f t="shared" si="7"/>
        <v>0</v>
      </c>
      <c r="L82" s="76" t="str">
        <f t="shared" si="5"/>
        <v xml:space="preserve"> </v>
      </c>
      <c r="M82" s="79"/>
      <c r="N82" s="80"/>
      <c r="O82" s="80"/>
      <c r="P82" s="75">
        <f t="shared" si="8"/>
        <v>0</v>
      </c>
      <c r="Q82" s="76" t="str">
        <f t="shared" si="6"/>
        <v xml:space="preserve"> </v>
      </c>
      <c r="R82" s="167"/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79"/>
      <c r="H83" s="80"/>
      <c r="I83" s="80"/>
      <c r="J83" s="80"/>
      <c r="K83" s="75">
        <f t="shared" si="7"/>
        <v>0</v>
      </c>
      <c r="L83" s="76" t="str">
        <f t="shared" si="5"/>
        <v xml:space="preserve"> </v>
      </c>
      <c r="M83" s="79"/>
      <c r="N83" s="80"/>
      <c r="O83" s="80"/>
      <c r="P83" s="75">
        <f t="shared" si="8"/>
        <v>0</v>
      </c>
      <c r="Q83" s="76" t="str">
        <f t="shared" si="6"/>
        <v xml:space="preserve"> </v>
      </c>
      <c r="R83" s="167"/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79"/>
      <c r="H84" s="80"/>
      <c r="I84" s="80"/>
      <c r="J84" s="80"/>
      <c r="K84" s="75">
        <f t="shared" si="7"/>
        <v>0</v>
      </c>
      <c r="L84" s="76" t="str">
        <f t="shared" si="5"/>
        <v xml:space="preserve"> </v>
      </c>
      <c r="M84" s="79"/>
      <c r="N84" s="80"/>
      <c r="O84" s="80"/>
      <c r="P84" s="75">
        <f t="shared" si="8"/>
        <v>0</v>
      </c>
      <c r="Q84" s="76" t="str">
        <f t="shared" si="6"/>
        <v xml:space="preserve"> </v>
      </c>
      <c r="R84" s="167"/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79"/>
      <c r="H85" s="80"/>
      <c r="I85" s="80"/>
      <c r="J85" s="80"/>
      <c r="K85" s="75">
        <f t="shared" si="7"/>
        <v>0</v>
      </c>
      <c r="L85" s="76" t="str">
        <f t="shared" si="5"/>
        <v xml:space="preserve"> </v>
      </c>
      <c r="M85" s="79"/>
      <c r="N85" s="80"/>
      <c r="O85" s="80"/>
      <c r="P85" s="75">
        <f t="shared" si="8"/>
        <v>0</v>
      </c>
      <c r="Q85" s="76" t="str">
        <f t="shared" si="6"/>
        <v xml:space="preserve"> </v>
      </c>
      <c r="R85" s="167"/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79"/>
      <c r="H86" s="80"/>
      <c r="I86" s="80"/>
      <c r="J86" s="80"/>
      <c r="K86" s="75">
        <f t="shared" si="7"/>
        <v>0</v>
      </c>
      <c r="L86" s="76" t="str">
        <f t="shared" si="5"/>
        <v xml:space="preserve"> </v>
      </c>
      <c r="M86" s="79"/>
      <c r="N86" s="80"/>
      <c r="O86" s="80"/>
      <c r="P86" s="75">
        <f t="shared" si="8"/>
        <v>0</v>
      </c>
      <c r="Q86" s="76" t="str">
        <f t="shared" si="6"/>
        <v xml:space="preserve"> </v>
      </c>
      <c r="R86" s="167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79"/>
      <c r="H87" s="80"/>
      <c r="I87" s="80"/>
      <c r="J87" s="80"/>
      <c r="K87" s="75">
        <f t="shared" si="7"/>
        <v>0</v>
      </c>
      <c r="L87" s="76" t="str">
        <f t="shared" si="5"/>
        <v xml:space="preserve"> </v>
      </c>
      <c r="M87" s="79"/>
      <c r="N87" s="80"/>
      <c r="O87" s="80"/>
      <c r="P87" s="75">
        <f t="shared" si="8"/>
        <v>0</v>
      </c>
      <c r="Q87" s="76" t="str">
        <f t="shared" si="6"/>
        <v xml:space="preserve"> </v>
      </c>
      <c r="R87" s="167"/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79"/>
      <c r="H88" s="80"/>
      <c r="I88" s="80"/>
      <c r="J88" s="80"/>
      <c r="K88" s="75">
        <f t="shared" si="7"/>
        <v>0</v>
      </c>
      <c r="L88" s="76" t="str">
        <f t="shared" si="5"/>
        <v xml:space="preserve"> </v>
      </c>
      <c r="M88" s="79"/>
      <c r="N88" s="80"/>
      <c r="O88" s="80"/>
      <c r="P88" s="75">
        <f t="shared" si="8"/>
        <v>0</v>
      </c>
      <c r="Q88" s="76" t="str">
        <f t="shared" si="6"/>
        <v xml:space="preserve"> </v>
      </c>
      <c r="R88" s="167"/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79"/>
      <c r="H89" s="80"/>
      <c r="I89" s="80"/>
      <c r="J89" s="80"/>
      <c r="K89" s="75">
        <f t="shared" si="7"/>
        <v>0</v>
      </c>
      <c r="L89" s="76" t="str">
        <f t="shared" si="5"/>
        <v xml:space="preserve"> </v>
      </c>
      <c r="M89" s="79"/>
      <c r="N89" s="80"/>
      <c r="O89" s="80"/>
      <c r="P89" s="75">
        <f t="shared" si="8"/>
        <v>0</v>
      </c>
      <c r="Q89" s="76" t="str">
        <f t="shared" si="6"/>
        <v xml:space="preserve"> </v>
      </c>
      <c r="R89" s="167"/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79"/>
      <c r="H90" s="80"/>
      <c r="I90" s="80"/>
      <c r="J90" s="80"/>
      <c r="K90" s="75">
        <f t="shared" si="7"/>
        <v>0</v>
      </c>
      <c r="L90" s="76" t="str">
        <f t="shared" si="5"/>
        <v xml:space="preserve"> </v>
      </c>
      <c r="M90" s="79"/>
      <c r="N90" s="80"/>
      <c r="O90" s="80"/>
      <c r="P90" s="75">
        <f t="shared" si="8"/>
        <v>0</v>
      </c>
      <c r="Q90" s="76" t="str">
        <f t="shared" si="6"/>
        <v xml:space="preserve"> </v>
      </c>
      <c r="R90" s="167"/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79"/>
      <c r="H91" s="80"/>
      <c r="I91" s="80"/>
      <c r="J91" s="80"/>
      <c r="K91" s="75">
        <f t="shared" si="7"/>
        <v>0</v>
      </c>
      <c r="L91" s="76" t="str">
        <f t="shared" si="5"/>
        <v xml:space="preserve"> </v>
      </c>
      <c r="M91" s="79"/>
      <c r="N91" s="80"/>
      <c r="O91" s="80"/>
      <c r="P91" s="75">
        <f t="shared" si="8"/>
        <v>0</v>
      </c>
      <c r="Q91" s="76" t="str">
        <f t="shared" si="6"/>
        <v xml:space="preserve"> </v>
      </c>
      <c r="R91" s="167"/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79"/>
      <c r="H92" s="80"/>
      <c r="I92" s="80"/>
      <c r="J92" s="80"/>
      <c r="K92" s="75">
        <f t="shared" si="7"/>
        <v>0</v>
      </c>
      <c r="L92" s="76" t="str">
        <f t="shared" si="5"/>
        <v xml:space="preserve"> </v>
      </c>
      <c r="M92" s="79"/>
      <c r="N92" s="80"/>
      <c r="O92" s="80"/>
      <c r="P92" s="75">
        <f t="shared" si="8"/>
        <v>0</v>
      </c>
      <c r="Q92" s="76" t="str">
        <f t="shared" si="6"/>
        <v xml:space="preserve"> </v>
      </c>
      <c r="R92" s="167"/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79"/>
      <c r="H93" s="80"/>
      <c r="I93" s="80"/>
      <c r="J93" s="80"/>
      <c r="K93" s="75">
        <f t="shared" si="7"/>
        <v>0</v>
      </c>
      <c r="L93" s="76" t="str">
        <f t="shared" si="5"/>
        <v xml:space="preserve"> </v>
      </c>
      <c r="M93" s="79"/>
      <c r="N93" s="80"/>
      <c r="O93" s="80"/>
      <c r="P93" s="75">
        <f t="shared" si="8"/>
        <v>0</v>
      </c>
      <c r="Q93" s="76" t="str">
        <f t="shared" si="6"/>
        <v xml:space="preserve"> </v>
      </c>
      <c r="R93" s="167"/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79"/>
      <c r="H94" s="80"/>
      <c r="I94" s="80"/>
      <c r="J94" s="80"/>
      <c r="K94" s="75">
        <f t="shared" si="7"/>
        <v>0</v>
      </c>
      <c r="L94" s="76" t="str">
        <f t="shared" si="5"/>
        <v xml:space="preserve"> </v>
      </c>
      <c r="M94" s="79"/>
      <c r="N94" s="80"/>
      <c r="O94" s="80"/>
      <c r="P94" s="75">
        <f t="shared" si="8"/>
        <v>0</v>
      </c>
      <c r="Q94" s="76" t="str">
        <f t="shared" si="6"/>
        <v xml:space="preserve"> </v>
      </c>
      <c r="R94" s="167"/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79"/>
      <c r="H95" s="80"/>
      <c r="I95" s="80"/>
      <c r="J95" s="80"/>
      <c r="K95" s="75">
        <f t="shared" si="7"/>
        <v>0</v>
      </c>
      <c r="L95" s="76" t="str">
        <f t="shared" si="5"/>
        <v xml:space="preserve"> </v>
      </c>
      <c r="M95" s="79"/>
      <c r="N95" s="80"/>
      <c r="O95" s="80"/>
      <c r="P95" s="75">
        <f t="shared" si="8"/>
        <v>0</v>
      </c>
      <c r="Q95" s="76" t="str">
        <f t="shared" si="6"/>
        <v xml:space="preserve"> </v>
      </c>
      <c r="R95" s="167"/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79"/>
      <c r="H96" s="80"/>
      <c r="I96" s="80"/>
      <c r="J96" s="80"/>
      <c r="K96" s="75">
        <f t="shared" si="7"/>
        <v>0</v>
      </c>
      <c r="L96" s="76" t="str">
        <f t="shared" si="5"/>
        <v xml:space="preserve"> </v>
      </c>
      <c r="M96" s="79"/>
      <c r="N96" s="80"/>
      <c r="O96" s="80"/>
      <c r="P96" s="75">
        <f t="shared" si="8"/>
        <v>0</v>
      </c>
      <c r="Q96" s="76" t="str">
        <f t="shared" si="6"/>
        <v xml:space="preserve"> </v>
      </c>
      <c r="R96" s="167"/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79"/>
      <c r="H97" s="80"/>
      <c r="I97" s="80"/>
      <c r="J97" s="80"/>
      <c r="K97" s="75">
        <f t="shared" si="7"/>
        <v>0</v>
      </c>
      <c r="L97" s="76" t="str">
        <f t="shared" si="5"/>
        <v xml:space="preserve"> </v>
      </c>
      <c r="M97" s="79"/>
      <c r="N97" s="80"/>
      <c r="O97" s="80"/>
      <c r="P97" s="75">
        <f t="shared" si="8"/>
        <v>0</v>
      </c>
      <c r="Q97" s="76" t="str">
        <f t="shared" si="6"/>
        <v xml:space="preserve"> </v>
      </c>
      <c r="R97" s="167"/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79"/>
      <c r="H98" s="80"/>
      <c r="I98" s="80"/>
      <c r="J98" s="80"/>
      <c r="K98" s="75">
        <f t="shared" si="7"/>
        <v>0</v>
      </c>
      <c r="L98" s="76" t="str">
        <f t="shared" si="5"/>
        <v xml:space="preserve"> </v>
      </c>
      <c r="M98" s="79"/>
      <c r="N98" s="80"/>
      <c r="O98" s="80"/>
      <c r="P98" s="75">
        <f t="shared" si="8"/>
        <v>0</v>
      </c>
      <c r="Q98" s="76" t="str">
        <f t="shared" si="6"/>
        <v xml:space="preserve"> </v>
      </c>
      <c r="R98" s="167"/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79"/>
      <c r="H99" s="80"/>
      <c r="I99" s="80"/>
      <c r="J99" s="80"/>
      <c r="K99" s="75">
        <f t="shared" si="7"/>
        <v>0</v>
      </c>
      <c r="L99" s="76" t="str">
        <f t="shared" si="5"/>
        <v xml:space="preserve"> </v>
      </c>
      <c r="M99" s="79"/>
      <c r="N99" s="80"/>
      <c r="O99" s="80"/>
      <c r="P99" s="75">
        <f t="shared" si="8"/>
        <v>0</v>
      </c>
      <c r="Q99" s="76" t="str">
        <f t="shared" si="6"/>
        <v xml:space="preserve"> </v>
      </c>
      <c r="R99" s="167"/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79"/>
      <c r="H100" s="80"/>
      <c r="I100" s="80"/>
      <c r="J100" s="80"/>
      <c r="K100" s="75">
        <f t="shared" si="7"/>
        <v>0</v>
      </c>
      <c r="L100" s="76" t="str">
        <f t="shared" si="5"/>
        <v xml:space="preserve"> </v>
      </c>
      <c r="M100" s="79"/>
      <c r="N100" s="80"/>
      <c r="O100" s="80"/>
      <c r="P100" s="75">
        <f t="shared" si="8"/>
        <v>0</v>
      </c>
      <c r="Q100" s="76" t="str">
        <f t="shared" si="6"/>
        <v xml:space="preserve"> </v>
      </c>
      <c r="R100" s="167"/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79"/>
      <c r="H101" s="80"/>
      <c r="I101" s="80"/>
      <c r="J101" s="80"/>
      <c r="K101" s="75">
        <f t="shared" si="7"/>
        <v>0</v>
      </c>
      <c r="L101" s="76" t="str">
        <f t="shared" si="5"/>
        <v xml:space="preserve"> </v>
      </c>
      <c r="M101" s="79"/>
      <c r="N101" s="80"/>
      <c r="O101" s="80"/>
      <c r="P101" s="75">
        <f t="shared" si="8"/>
        <v>0</v>
      </c>
      <c r="Q101" s="76" t="str">
        <f t="shared" si="6"/>
        <v xml:space="preserve"> </v>
      </c>
      <c r="R101" s="167"/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79"/>
      <c r="H102" s="80"/>
      <c r="I102" s="80"/>
      <c r="J102" s="80"/>
      <c r="K102" s="75">
        <f t="shared" si="7"/>
        <v>0</v>
      </c>
      <c r="L102" s="76" t="str">
        <f t="shared" si="5"/>
        <v xml:space="preserve"> </v>
      </c>
      <c r="M102" s="79"/>
      <c r="N102" s="80"/>
      <c r="O102" s="80"/>
      <c r="P102" s="75">
        <f t="shared" si="8"/>
        <v>0</v>
      </c>
      <c r="Q102" s="76" t="str">
        <f t="shared" si="6"/>
        <v xml:space="preserve"> </v>
      </c>
      <c r="R102" s="167"/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79"/>
      <c r="H103" s="80"/>
      <c r="I103" s="80"/>
      <c r="J103" s="80"/>
      <c r="K103" s="75">
        <f t="shared" si="7"/>
        <v>0</v>
      </c>
      <c r="L103" s="76" t="str">
        <f t="shared" si="5"/>
        <v xml:space="preserve"> </v>
      </c>
      <c r="M103" s="79"/>
      <c r="N103" s="80"/>
      <c r="O103" s="80"/>
      <c r="P103" s="75">
        <f t="shared" si="8"/>
        <v>0</v>
      </c>
      <c r="Q103" s="76" t="str">
        <f t="shared" si="6"/>
        <v xml:space="preserve"> </v>
      </c>
      <c r="R103" s="167"/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79"/>
      <c r="H104" s="80"/>
      <c r="I104" s="80"/>
      <c r="J104" s="80"/>
      <c r="K104" s="75">
        <f t="shared" si="7"/>
        <v>0</v>
      </c>
      <c r="L104" s="76" t="str">
        <f t="shared" si="5"/>
        <v xml:space="preserve"> </v>
      </c>
      <c r="M104" s="79"/>
      <c r="N104" s="80"/>
      <c r="O104" s="80"/>
      <c r="P104" s="75">
        <f t="shared" si="8"/>
        <v>0</v>
      </c>
      <c r="Q104" s="76" t="str">
        <f t="shared" si="6"/>
        <v xml:space="preserve"> </v>
      </c>
      <c r="R104" s="167"/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79"/>
      <c r="H105" s="80"/>
      <c r="I105" s="80"/>
      <c r="J105" s="80"/>
      <c r="K105" s="75">
        <f t="shared" si="7"/>
        <v>0</v>
      </c>
      <c r="L105" s="76" t="str">
        <f t="shared" si="5"/>
        <v xml:space="preserve"> </v>
      </c>
      <c r="M105" s="79"/>
      <c r="N105" s="80"/>
      <c r="O105" s="80"/>
      <c r="P105" s="75">
        <f t="shared" si="8"/>
        <v>0</v>
      </c>
      <c r="Q105" s="76" t="str">
        <f t="shared" si="6"/>
        <v xml:space="preserve"> </v>
      </c>
      <c r="R105" s="167"/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79"/>
      <c r="H106" s="80"/>
      <c r="I106" s="80"/>
      <c r="J106" s="80"/>
      <c r="K106" s="75">
        <f t="shared" si="7"/>
        <v>0</v>
      </c>
      <c r="L106" s="76" t="str">
        <f t="shared" si="5"/>
        <v xml:space="preserve"> </v>
      </c>
      <c r="M106" s="79"/>
      <c r="N106" s="80"/>
      <c r="O106" s="80"/>
      <c r="P106" s="75">
        <f t="shared" si="8"/>
        <v>0</v>
      </c>
      <c r="Q106" s="76" t="str">
        <f t="shared" si="6"/>
        <v xml:space="preserve"> </v>
      </c>
      <c r="R106" s="167"/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79"/>
      <c r="H107" s="80"/>
      <c r="I107" s="80"/>
      <c r="J107" s="80"/>
      <c r="K107" s="75">
        <f t="shared" si="7"/>
        <v>0</v>
      </c>
      <c r="L107" s="76" t="str">
        <f t="shared" si="5"/>
        <v xml:space="preserve"> </v>
      </c>
      <c r="M107" s="79"/>
      <c r="N107" s="80"/>
      <c r="O107" s="80"/>
      <c r="P107" s="75">
        <f t="shared" si="8"/>
        <v>0</v>
      </c>
      <c r="Q107" s="76" t="str">
        <f t="shared" si="6"/>
        <v xml:space="preserve"> </v>
      </c>
      <c r="R107" s="167"/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79"/>
      <c r="H108" s="80"/>
      <c r="I108" s="80"/>
      <c r="J108" s="80"/>
      <c r="K108" s="75">
        <f t="shared" si="7"/>
        <v>0</v>
      </c>
      <c r="L108" s="76" t="str">
        <f t="shared" si="5"/>
        <v xml:space="preserve"> </v>
      </c>
      <c r="M108" s="79"/>
      <c r="N108" s="80"/>
      <c r="O108" s="80"/>
      <c r="P108" s="75">
        <f t="shared" si="8"/>
        <v>0</v>
      </c>
      <c r="Q108" s="76" t="str">
        <f t="shared" si="6"/>
        <v xml:space="preserve"> </v>
      </c>
      <c r="R108" s="167"/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79"/>
      <c r="H109" s="80"/>
      <c r="I109" s="80"/>
      <c r="J109" s="80"/>
      <c r="K109" s="75">
        <f t="shared" si="7"/>
        <v>0</v>
      </c>
      <c r="L109" s="76" t="str">
        <f t="shared" si="5"/>
        <v xml:space="preserve"> </v>
      </c>
      <c r="M109" s="79"/>
      <c r="N109" s="80"/>
      <c r="O109" s="80"/>
      <c r="P109" s="75">
        <f t="shared" si="8"/>
        <v>0</v>
      </c>
      <c r="Q109" s="76" t="str">
        <f t="shared" si="6"/>
        <v xml:space="preserve"> </v>
      </c>
      <c r="R109" s="167"/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79"/>
      <c r="H110" s="80"/>
      <c r="I110" s="80"/>
      <c r="J110" s="80"/>
      <c r="K110" s="75">
        <f t="shared" si="7"/>
        <v>0</v>
      </c>
      <c r="L110" s="76" t="str">
        <f t="shared" si="5"/>
        <v xml:space="preserve"> </v>
      </c>
      <c r="M110" s="79"/>
      <c r="N110" s="80"/>
      <c r="O110" s="80"/>
      <c r="P110" s="75">
        <f t="shared" si="8"/>
        <v>0</v>
      </c>
      <c r="Q110" s="76" t="str">
        <f t="shared" si="6"/>
        <v xml:space="preserve"> </v>
      </c>
      <c r="R110" s="167"/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79"/>
      <c r="H111" s="80"/>
      <c r="I111" s="80"/>
      <c r="J111" s="80"/>
      <c r="K111" s="75">
        <f t="shared" si="7"/>
        <v>0</v>
      </c>
      <c r="L111" s="76" t="str">
        <f t="shared" si="5"/>
        <v xml:space="preserve"> </v>
      </c>
      <c r="M111" s="79"/>
      <c r="N111" s="80"/>
      <c r="O111" s="80"/>
      <c r="P111" s="75">
        <f t="shared" si="8"/>
        <v>0</v>
      </c>
      <c r="Q111" s="76" t="str">
        <f t="shared" si="6"/>
        <v xml:space="preserve"> </v>
      </c>
      <c r="R111" s="167"/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79"/>
      <c r="H112" s="80"/>
      <c r="I112" s="80"/>
      <c r="J112" s="80"/>
      <c r="K112" s="75">
        <f t="shared" si="7"/>
        <v>0</v>
      </c>
      <c r="L112" s="76" t="str">
        <f t="shared" si="5"/>
        <v xml:space="preserve"> </v>
      </c>
      <c r="M112" s="79"/>
      <c r="N112" s="80"/>
      <c r="O112" s="80"/>
      <c r="P112" s="75">
        <f t="shared" si="8"/>
        <v>0</v>
      </c>
      <c r="Q112" s="76" t="str">
        <f t="shared" si="6"/>
        <v xml:space="preserve"> </v>
      </c>
      <c r="R112" s="167"/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79"/>
      <c r="H113" s="80"/>
      <c r="I113" s="80"/>
      <c r="J113" s="80"/>
      <c r="K113" s="75">
        <f t="shared" si="7"/>
        <v>0</v>
      </c>
      <c r="L113" s="76" t="str">
        <f t="shared" si="5"/>
        <v xml:space="preserve"> </v>
      </c>
      <c r="M113" s="79"/>
      <c r="N113" s="80"/>
      <c r="O113" s="80"/>
      <c r="P113" s="75">
        <f t="shared" si="8"/>
        <v>0</v>
      </c>
      <c r="Q113" s="76" t="str">
        <f t="shared" si="6"/>
        <v xml:space="preserve"> </v>
      </c>
      <c r="R113" s="167"/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79"/>
      <c r="H114" s="80"/>
      <c r="I114" s="80"/>
      <c r="J114" s="80"/>
      <c r="K114" s="75">
        <f t="shared" si="7"/>
        <v>0</v>
      </c>
      <c r="L114" s="76" t="str">
        <f t="shared" si="5"/>
        <v xml:space="preserve"> </v>
      </c>
      <c r="M114" s="79"/>
      <c r="N114" s="80"/>
      <c r="O114" s="80"/>
      <c r="P114" s="75">
        <f t="shared" si="8"/>
        <v>0</v>
      </c>
      <c r="Q114" s="76" t="str">
        <f t="shared" si="6"/>
        <v xml:space="preserve"> </v>
      </c>
      <c r="R114" s="167"/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79"/>
      <c r="H115" s="80"/>
      <c r="I115" s="80"/>
      <c r="J115" s="80"/>
      <c r="K115" s="75">
        <f t="shared" si="7"/>
        <v>0</v>
      </c>
      <c r="L115" s="76" t="str">
        <f t="shared" si="5"/>
        <v xml:space="preserve"> </v>
      </c>
      <c r="M115" s="79"/>
      <c r="N115" s="80"/>
      <c r="O115" s="80"/>
      <c r="P115" s="75">
        <f t="shared" si="8"/>
        <v>0</v>
      </c>
      <c r="Q115" s="76" t="str">
        <f t="shared" si="6"/>
        <v xml:space="preserve"> </v>
      </c>
      <c r="R115" s="167"/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79"/>
      <c r="H116" s="80"/>
      <c r="I116" s="80"/>
      <c r="J116" s="80"/>
      <c r="K116" s="75">
        <f t="shared" si="7"/>
        <v>0</v>
      </c>
      <c r="L116" s="76" t="str">
        <f t="shared" si="5"/>
        <v xml:space="preserve"> </v>
      </c>
      <c r="M116" s="79"/>
      <c r="N116" s="80"/>
      <c r="O116" s="80"/>
      <c r="P116" s="75">
        <f t="shared" si="8"/>
        <v>0</v>
      </c>
      <c r="Q116" s="76" t="str">
        <f t="shared" si="6"/>
        <v xml:space="preserve"> </v>
      </c>
      <c r="R116" s="167"/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79"/>
      <c r="H117" s="80"/>
      <c r="I117" s="80"/>
      <c r="J117" s="80"/>
      <c r="K117" s="75">
        <f t="shared" si="7"/>
        <v>0</v>
      </c>
      <c r="L117" s="76" t="str">
        <f t="shared" si="5"/>
        <v xml:space="preserve"> </v>
      </c>
      <c r="M117" s="79"/>
      <c r="N117" s="80"/>
      <c r="O117" s="80"/>
      <c r="P117" s="75">
        <f t="shared" si="8"/>
        <v>0</v>
      </c>
      <c r="Q117" s="76" t="str">
        <f t="shared" si="6"/>
        <v xml:space="preserve"> </v>
      </c>
      <c r="R117" s="167"/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79"/>
      <c r="H118" s="80"/>
      <c r="I118" s="80"/>
      <c r="J118" s="80"/>
      <c r="K118" s="75">
        <f t="shared" si="7"/>
        <v>0</v>
      </c>
      <c r="L118" s="76" t="str">
        <f t="shared" si="5"/>
        <v xml:space="preserve"> </v>
      </c>
      <c r="M118" s="79"/>
      <c r="N118" s="80"/>
      <c r="O118" s="80"/>
      <c r="P118" s="75">
        <f t="shared" si="8"/>
        <v>0</v>
      </c>
      <c r="Q118" s="76" t="str">
        <f t="shared" si="6"/>
        <v xml:space="preserve"> </v>
      </c>
      <c r="R118" s="167"/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79"/>
      <c r="H119" s="80"/>
      <c r="I119" s="80"/>
      <c r="J119" s="80"/>
      <c r="K119" s="75">
        <f t="shared" si="7"/>
        <v>0</v>
      </c>
      <c r="L119" s="76" t="str">
        <f t="shared" si="5"/>
        <v xml:space="preserve"> </v>
      </c>
      <c r="M119" s="79"/>
      <c r="N119" s="80"/>
      <c r="O119" s="80"/>
      <c r="P119" s="75">
        <f t="shared" si="8"/>
        <v>0</v>
      </c>
      <c r="Q119" s="76" t="str">
        <f t="shared" si="6"/>
        <v xml:space="preserve"> </v>
      </c>
      <c r="R119" s="167"/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79"/>
      <c r="H120" s="80"/>
      <c r="I120" s="80"/>
      <c r="J120" s="80"/>
      <c r="K120" s="75">
        <f t="shared" si="7"/>
        <v>0</v>
      </c>
      <c r="L120" s="76" t="str">
        <f t="shared" si="5"/>
        <v xml:space="preserve"> </v>
      </c>
      <c r="M120" s="79"/>
      <c r="N120" s="80"/>
      <c r="O120" s="80"/>
      <c r="P120" s="75">
        <f t="shared" si="8"/>
        <v>0</v>
      </c>
      <c r="Q120" s="76" t="str">
        <f t="shared" si="6"/>
        <v xml:space="preserve"> </v>
      </c>
      <c r="R120" s="167"/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79"/>
      <c r="H121" s="80"/>
      <c r="I121" s="80"/>
      <c r="J121" s="80"/>
      <c r="K121" s="75">
        <f t="shared" si="7"/>
        <v>0</v>
      </c>
      <c r="L121" s="76" t="str">
        <f t="shared" si="5"/>
        <v xml:space="preserve"> </v>
      </c>
      <c r="M121" s="79"/>
      <c r="N121" s="80"/>
      <c r="O121" s="80"/>
      <c r="P121" s="75">
        <f t="shared" si="8"/>
        <v>0</v>
      </c>
      <c r="Q121" s="76" t="str">
        <f t="shared" si="6"/>
        <v xml:space="preserve"> </v>
      </c>
      <c r="R121" s="167"/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79"/>
      <c r="H122" s="80"/>
      <c r="I122" s="80"/>
      <c r="J122" s="80"/>
      <c r="K122" s="75">
        <f t="shared" si="7"/>
        <v>0</v>
      </c>
      <c r="L122" s="76" t="str">
        <f t="shared" si="5"/>
        <v xml:space="preserve"> </v>
      </c>
      <c r="M122" s="79"/>
      <c r="N122" s="80"/>
      <c r="O122" s="80"/>
      <c r="P122" s="75">
        <f t="shared" si="8"/>
        <v>0</v>
      </c>
      <c r="Q122" s="76" t="str">
        <f t="shared" si="6"/>
        <v xml:space="preserve"> </v>
      </c>
      <c r="R122" s="167"/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79"/>
      <c r="H123" s="80"/>
      <c r="I123" s="80"/>
      <c r="J123" s="80"/>
      <c r="K123" s="75">
        <f t="shared" si="7"/>
        <v>0</v>
      </c>
      <c r="L123" s="76" t="str">
        <f t="shared" si="5"/>
        <v xml:space="preserve"> </v>
      </c>
      <c r="M123" s="79"/>
      <c r="N123" s="80"/>
      <c r="O123" s="80"/>
      <c r="P123" s="75">
        <f t="shared" si="8"/>
        <v>0</v>
      </c>
      <c r="Q123" s="76" t="str">
        <f t="shared" si="6"/>
        <v xml:space="preserve"> </v>
      </c>
      <c r="R123" s="167"/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79"/>
      <c r="H124" s="80"/>
      <c r="I124" s="80"/>
      <c r="J124" s="80"/>
      <c r="K124" s="75">
        <f t="shared" si="7"/>
        <v>0</v>
      </c>
      <c r="L124" s="76" t="str">
        <f t="shared" si="5"/>
        <v xml:space="preserve"> </v>
      </c>
      <c r="M124" s="79"/>
      <c r="N124" s="80"/>
      <c r="O124" s="80"/>
      <c r="P124" s="75">
        <f t="shared" si="8"/>
        <v>0</v>
      </c>
      <c r="Q124" s="76" t="str">
        <f t="shared" si="6"/>
        <v xml:space="preserve"> </v>
      </c>
      <c r="R124" s="167"/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79"/>
      <c r="H125" s="80"/>
      <c r="I125" s="80"/>
      <c r="J125" s="80"/>
      <c r="K125" s="75">
        <f t="shared" si="7"/>
        <v>0</v>
      </c>
      <c r="L125" s="76" t="str">
        <f t="shared" si="5"/>
        <v xml:space="preserve"> </v>
      </c>
      <c r="M125" s="79"/>
      <c r="N125" s="80"/>
      <c r="O125" s="80"/>
      <c r="P125" s="75">
        <f t="shared" si="8"/>
        <v>0</v>
      </c>
      <c r="Q125" s="76" t="str">
        <f t="shared" si="6"/>
        <v xml:space="preserve"> </v>
      </c>
      <c r="R125" s="167"/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79"/>
      <c r="H126" s="80"/>
      <c r="I126" s="80"/>
      <c r="J126" s="80"/>
      <c r="K126" s="75">
        <f t="shared" si="7"/>
        <v>0</v>
      </c>
      <c r="L126" s="76" t="str">
        <f t="shared" si="5"/>
        <v xml:space="preserve"> </v>
      </c>
      <c r="M126" s="79"/>
      <c r="N126" s="80"/>
      <c r="O126" s="80"/>
      <c r="P126" s="75">
        <f t="shared" si="8"/>
        <v>0</v>
      </c>
      <c r="Q126" s="76" t="str">
        <f t="shared" si="6"/>
        <v xml:space="preserve"> </v>
      </c>
      <c r="R126" s="167"/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79"/>
      <c r="H127" s="80"/>
      <c r="I127" s="80"/>
      <c r="J127" s="80"/>
      <c r="K127" s="75">
        <f t="shared" si="7"/>
        <v>0</v>
      </c>
      <c r="L127" s="76" t="str">
        <f t="shared" si="5"/>
        <v xml:space="preserve"> </v>
      </c>
      <c r="M127" s="79"/>
      <c r="N127" s="80"/>
      <c r="O127" s="80"/>
      <c r="P127" s="75">
        <f t="shared" si="8"/>
        <v>0</v>
      </c>
      <c r="Q127" s="76" t="str">
        <f t="shared" si="6"/>
        <v xml:space="preserve"> </v>
      </c>
      <c r="R127" s="167"/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79"/>
      <c r="H128" s="80"/>
      <c r="I128" s="80"/>
      <c r="J128" s="80"/>
      <c r="K128" s="75">
        <f t="shared" si="7"/>
        <v>0</v>
      </c>
      <c r="L128" s="76" t="str">
        <f t="shared" si="5"/>
        <v xml:space="preserve"> </v>
      </c>
      <c r="M128" s="79"/>
      <c r="N128" s="80"/>
      <c r="O128" s="80"/>
      <c r="P128" s="75">
        <f t="shared" si="8"/>
        <v>0</v>
      </c>
      <c r="Q128" s="76" t="str">
        <f t="shared" si="6"/>
        <v xml:space="preserve"> </v>
      </c>
      <c r="R128" s="167"/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79"/>
      <c r="H129" s="80"/>
      <c r="I129" s="80"/>
      <c r="J129" s="80"/>
      <c r="K129" s="75">
        <f t="shared" si="7"/>
        <v>0</v>
      </c>
      <c r="L129" s="76" t="str">
        <f t="shared" si="5"/>
        <v xml:space="preserve"> </v>
      </c>
      <c r="M129" s="79"/>
      <c r="N129" s="80"/>
      <c r="O129" s="80"/>
      <c r="P129" s="75">
        <f t="shared" si="8"/>
        <v>0</v>
      </c>
      <c r="Q129" s="76" t="str">
        <f t="shared" si="6"/>
        <v xml:space="preserve"> </v>
      </c>
      <c r="R129" s="167"/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79"/>
      <c r="H130" s="80"/>
      <c r="I130" s="80"/>
      <c r="J130" s="80"/>
      <c r="K130" s="75">
        <f t="shared" si="7"/>
        <v>0</v>
      </c>
      <c r="L130" s="76" t="str">
        <f t="shared" si="5"/>
        <v xml:space="preserve"> </v>
      </c>
      <c r="M130" s="79"/>
      <c r="N130" s="80"/>
      <c r="O130" s="80"/>
      <c r="P130" s="75">
        <f t="shared" si="8"/>
        <v>0</v>
      </c>
      <c r="Q130" s="76" t="str">
        <f t="shared" si="6"/>
        <v xml:space="preserve"> </v>
      </c>
      <c r="R130" s="167"/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79"/>
      <c r="H131" s="80"/>
      <c r="I131" s="80"/>
      <c r="J131" s="80"/>
      <c r="K131" s="75">
        <f t="shared" si="7"/>
        <v>0</v>
      </c>
      <c r="L131" s="76" t="str">
        <f t="shared" si="5"/>
        <v xml:space="preserve"> </v>
      </c>
      <c r="M131" s="79"/>
      <c r="N131" s="80"/>
      <c r="O131" s="80"/>
      <c r="P131" s="75">
        <f t="shared" si="8"/>
        <v>0</v>
      </c>
      <c r="Q131" s="76" t="str">
        <f t="shared" si="6"/>
        <v xml:space="preserve"> </v>
      </c>
      <c r="R131" s="167"/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79"/>
      <c r="H132" s="80"/>
      <c r="I132" s="80"/>
      <c r="J132" s="80"/>
      <c r="K132" s="75">
        <f t="shared" si="7"/>
        <v>0</v>
      </c>
      <c r="L132" s="76" t="str">
        <f t="shared" si="5"/>
        <v xml:space="preserve"> </v>
      </c>
      <c r="M132" s="79"/>
      <c r="N132" s="80"/>
      <c r="O132" s="80"/>
      <c r="P132" s="75">
        <f t="shared" si="8"/>
        <v>0</v>
      </c>
      <c r="Q132" s="76" t="str">
        <f t="shared" si="6"/>
        <v xml:space="preserve"> </v>
      </c>
      <c r="R132" s="167"/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79"/>
      <c r="H133" s="80"/>
      <c r="I133" s="80"/>
      <c r="J133" s="80"/>
      <c r="K133" s="75">
        <f t="shared" si="7"/>
        <v>0</v>
      </c>
      <c r="L133" s="76" t="str">
        <f t="shared" si="5"/>
        <v xml:space="preserve"> </v>
      </c>
      <c r="M133" s="79"/>
      <c r="N133" s="80"/>
      <c r="O133" s="80"/>
      <c r="P133" s="75">
        <f t="shared" si="8"/>
        <v>0</v>
      </c>
      <c r="Q133" s="76" t="str">
        <f t="shared" si="6"/>
        <v xml:space="preserve"> </v>
      </c>
      <c r="R133" s="167"/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79"/>
      <c r="H134" s="80"/>
      <c r="I134" s="80"/>
      <c r="J134" s="80"/>
      <c r="K134" s="75">
        <f t="shared" si="7"/>
        <v>0</v>
      </c>
      <c r="L134" s="76" t="str">
        <f t="shared" si="5"/>
        <v xml:space="preserve"> </v>
      </c>
      <c r="M134" s="79"/>
      <c r="N134" s="80"/>
      <c r="O134" s="80"/>
      <c r="P134" s="75">
        <f t="shared" si="8"/>
        <v>0</v>
      </c>
      <c r="Q134" s="76" t="str">
        <f t="shared" si="6"/>
        <v xml:space="preserve"> </v>
      </c>
      <c r="R134" s="167"/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79"/>
      <c r="H135" s="80"/>
      <c r="I135" s="80"/>
      <c r="J135" s="80"/>
      <c r="K135" s="75">
        <f t="shared" si="7"/>
        <v>0</v>
      </c>
      <c r="L135" s="76" t="str">
        <f t="shared" ref="L135:L198" si="9">VLOOKUP(K135,predikat,2)</f>
        <v xml:space="preserve"> </v>
      </c>
      <c r="M135" s="79"/>
      <c r="N135" s="80"/>
      <c r="O135" s="80"/>
      <c r="P135" s="75">
        <f t="shared" si="8"/>
        <v>0</v>
      </c>
      <c r="Q135" s="76" t="str">
        <f t="shared" ref="Q135:Q198" si="10">VLOOKUP(P135,predikat,2)</f>
        <v xml:space="preserve"> </v>
      </c>
      <c r="R135" s="167"/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79"/>
      <c r="H136" s="80"/>
      <c r="I136" s="80"/>
      <c r="J136" s="80"/>
      <c r="K136" s="75">
        <f t="shared" ref="K136:K199" si="11">IF(COUNTA(G136:I136)=0,0,ROUND((SUM(G136:I136)/COUNTA(G136:I136)*$J$1+SUM(J136)*$J$2)/($J$1+$J$2),0))</f>
        <v>0</v>
      </c>
      <c r="L136" s="76" t="str">
        <f t="shared" si="9"/>
        <v xml:space="preserve"> </v>
      </c>
      <c r="M136" s="79"/>
      <c r="N136" s="80"/>
      <c r="O136" s="80"/>
      <c r="P136" s="75">
        <f t="shared" ref="P136:P199" si="12">IF(SUM(M136:O136)=0,0,ROUND(SUM(M136:O136)/COUNTA(M136:O136),0))</f>
        <v>0</v>
      </c>
      <c r="Q136" s="76" t="str">
        <f t="shared" si="10"/>
        <v xml:space="preserve"> </v>
      </c>
      <c r="R136" s="167"/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79"/>
      <c r="H137" s="80"/>
      <c r="I137" s="80"/>
      <c r="J137" s="80"/>
      <c r="K137" s="75">
        <f t="shared" si="11"/>
        <v>0</v>
      </c>
      <c r="L137" s="76" t="str">
        <f t="shared" si="9"/>
        <v xml:space="preserve"> </v>
      </c>
      <c r="M137" s="79"/>
      <c r="N137" s="80"/>
      <c r="O137" s="80"/>
      <c r="P137" s="75">
        <f t="shared" si="12"/>
        <v>0</v>
      </c>
      <c r="Q137" s="76" t="str">
        <f t="shared" si="10"/>
        <v xml:space="preserve"> </v>
      </c>
      <c r="R137" s="167"/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79"/>
      <c r="H138" s="80"/>
      <c r="I138" s="80"/>
      <c r="J138" s="80"/>
      <c r="K138" s="75">
        <f t="shared" si="11"/>
        <v>0</v>
      </c>
      <c r="L138" s="76" t="str">
        <f t="shared" si="9"/>
        <v xml:space="preserve"> </v>
      </c>
      <c r="M138" s="79"/>
      <c r="N138" s="80"/>
      <c r="O138" s="80"/>
      <c r="P138" s="75">
        <f t="shared" si="12"/>
        <v>0</v>
      </c>
      <c r="Q138" s="76" t="str">
        <f t="shared" si="10"/>
        <v xml:space="preserve"> </v>
      </c>
      <c r="R138" s="167"/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79"/>
      <c r="H139" s="80"/>
      <c r="I139" s="80"/>
      <c r="J139" s="80"/>
      <c r="K139" s="75">
        <f t="shared" si="11"/>
        <v>0</v>
      </c>
      <c r="L139" s="76" t="str">
        <f t="shared" si="9"/>
        <v xml:space="preserve"> </v>
      </c>
      <c r="M139" s="79"/>
      <c r="N139" s="80"/>
      <c r="O139" s="80"/>
      <c r="P139" s="75">
        <f t="shared" si="12"/>
        <v>0</v>
      </c>
      <c r="Q139" s="76" t="str">
        <f t="shared" si="10"/>
        <v xml:space="preserve"> </v>
      </c>
      <c r="R139" s="167"/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79"/>
      <c r="H140" s="80"/>
      <c r="I140" s="80"/>
      <c r="J140" s="80"/>
      <c r="K140" s="75">
        <f t="shared" si="11"/>
        <v>0</v>
      </c>
      <c r="L140" s="76" t="str">
        <f t="shared" si="9"/>
        <v xml:space="preserve"> </v>
      </c>
      <c r="M140" s="79"/>
      <c r="N140" s="80"/>
      <c r="O140" s="80"/>
      <c r="P140" s="75">
        <f t="shared" si="12"/>
        <v>0</v>
      </c>
      <c r="Q140" s="76" t="str">
        <f t="shared" si="10"/>
        <v xml:space="preserve"> </v>
      </c>
      <c r="R140" s="167"/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79"/>
      <c r="H141" s="80"/>
      <c r="I141" s="80"/>
      <c r="J141" s="80"/>
      <c r="K141" s="75">
        <f t="shared" si="11"/>
        <v>0</v>
      </c>
      <c r="L141" s="76" t="str">
        <f t="shared" si="9"/>
        <v xml:space="preserve"> </v>
      </c>
      <c r="M141" s="79"/>
      <c r="N141" s="80"/>
      <c r="O141" s="80"/>
      <c r="P141" s="75">
        <f t="shared" si="12"/>
        <v>0</v>
      </c>
      <c r="Q141" s="76" t="str">
        <f t="shared" si="10"/>
        <v xml:space="preserve"> </v>
      </c>
      <c r="R141" s="167"/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79"/>
      <c r="H142" s="80"/>
      <c r="I142" s="80"/>
      <c r="J142" s="80"/>
      <c r="K142" s="75">
        <f t="shared" si="11"/>
        <v>0</v>
      </c>
      <c r="L142" s="76" t="str">
        <f t="shared" si="9"/>
        <v xml:space="preserve"> </v>
      </c>
      <c r="M142" s="79"/>
      <c r="N142" s="80"/>
      <c r="O142" s="80"/>
      <c r="P142" s="75">
        <f t="shared" si="12"/>
        <v>0</v>
      </c>
      <c r="Q142" s="76" t="str">
        <f t="shared" si="10"/>
        <v xml:space="preserve"> </v>
      </c>
      <c r="R142" s="167"/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79"/>
      <c r="H143" s="80"/>
      <c r="I143" s="80"/>
      <c r="J143" s="80"/>
      <c r="K143" s="75">
        <f t="shared" si="11"/>
        <v>0</v>
      </c>
      <c r="L143" s="76" t="str">
        <f t="shared" si="9"/>
        <v xml:space="preserve"> </v>
      </c>
      <c r="M143" s="79"/>
      <c r="N143" s="80"/>
      <c r="O143" s="80"/>
      <c r="P143" s="75">
        <f t="shared" si="12"/>
        <v>0</v>
      </c>
      <c r="Q143" s="76" t="str">
        <f t="shared" si="10"/>
        <v xml:space="preserve"> </v>
      </c>
      <c r="R143" s="167"/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79"/>
      <c r="H144" s="80"/>
      <c r="I144" s="80"/>
      <c r="J144" s="80"/>
      <c r="K144" s="75">
        <f t="shared" si="11"/>
        <v>0</v>
      </c>
      <c r="L144" s="76" t="str">
        <f t="shared" si="9"/>
        <v xml:space="preserve"> </v>
      </c>
      <c r="M144" s="79"/>
      <c r="N144" s="80"/>
      <c r="O144" s="80"/>
      <c r="P144" s="75">
        <f t="shared" si="12"/>
        <v>0</v>
      </c>
      <c r="Q144" s="76" t="str">
        <f t="shared" si="10"/>
        <v xml:space="preserve"> </v>
      </c>
      <c r="R144" s="167"/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79"/>
      <c r="H145" s="80"/>
      <c r="I145" s="80"/>
      <c r="J145" s="80"/>
      <c r="K145" s="75">
        <f t="shared" si="11"/>
        <v>0</v>
      </c>
      <c r="L145" s="76" t="str">
        <f t="shared" si="9"/>
        <v xml:space="preserve"> </v>
      </c>
      <c r="M145" s="79"/>
      <c r="N145" s="80"/>
      <c r="O145" s="80"/>
      <c r="P145" s="75">
        <f t="shared" si="12"/>
        <v>0</v>
      </c>
      <c r="Q145" s="76" t="str">
        <f t="shared" si="10"/>
        <v xml:space="preserve"> </v>
      </c>
      <c r="R145" s="167"/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79"/>
      <c r="H146" s="80"/>
      <c r="I146" s="80"/>
      <c r="J146" s="80"/>
      <c r="K146" s="75">
        <f t="shared" si="11"/>
        <v>0</v>
      </c>
      <c r="L146" s="76" t="str">
        <f t="shared" si="9"/>
        <v xml:space="preserve"> </v>
      </c>
      <c r="M146" s="79"/>
      <c r="N146" s="80"/>
      <c r="O146" s="80"/>
      <c r="P146" s="75">
        <f t="shared" si="12"/>
        <v>0</v>
      </c>
      <c r="Q146" s="76" t="str">
        <f t="shared" si="10"/>
        <v xml:space="preserve"> </v>
      </c>
      <c r="R146" s="167"/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79"/>
      <c r="H147" s="80"/>
      <c r="I147" s="80"/>
      <c r="J147" s="80"/>
      <c r="K147" s="75">
        <f t="shared" si="11"/>
        <v>0</v>
      </c>
      <c r="L147" s="76" t="str">
        <f t="shared" si="9"/>
        <v xml:space="preserve"> </v>
      </c>
      <c r="M147" s="79"/>
      <c r="N147" s="80"/>
      <c r="O147" s="80"/>
      <c r="P147" s="75">
        <f t="shared" si="12"/>
        <v>0</v>
      </c>
      <c r="Q147" s="76" t="str">
        <f t="shared" si="10"/>
        <v xml:space="preserve"> </v>
      </c>
      <c r="R147" s="167"/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79"/>
      <c r="H148" s="80"/>
      <c r="I148" s="80"/>
      <c r="J148" s="80"/>
      <c r="K148" s="75">
        <f t="shared" si="11"/>
        <v>0</v>
      </c>
      <c r="L148" s="76" t="str">
        <f t="shared" si="9"/>
        <v xml:space="preserve"> </v>
      </c>
      <c r="M148" s="79"/>
      <c r="N148" s="80"/>
      <c r="O148" s="80"/>
      <c r="P148" s="75">
        <f t="shared" si="12"/>
        <v>0</v>
      </c>
      <c r="Q148" s="76" t="str">
        <f t="shared" si="10"/>
        <v xml:space="preserve"> </v>
      </c>
      <c r="R148" s="167"/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79"/>
      <c r="H149" s="80"/>
      <c r="I149" s="80"/>
      <c r="J149" s="80"/>
      <c r="K149" s="75">
        <f t="shared" si="11"/>
        <v>0</v>
      </c>
      <c r="L149" s="76" t="str">
        <f t="shared" si="9"/>
        <v xml:space="preserve"> </v>
      </c>
      <c r="M149" s="79"/>
      <c r="N149" s="80"/>
      <c r="O149" s="80"/>
      <c r="P149" s="75">
        <f t="shared" si="12"/>
        <v>0</v>
      </c>
      <c r="Q149" s="76" t="str">
        <f t="shared" si="10"/>
        <v xml:space="preserve"> </v>
      </c>
      <c r="R149" s="167"/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79"/>
      <c r="H150" s="80"/>
      <c r="I150" s="80"/>
      <c r="J150" s="80"/>
      <c r="K150" s="75">
        <f t="shared" si="11"/>
        <v>0</v>
      </c>
      <c r="L150" s="76" t="str">
        <f t="shared" si="9"/>
        <v xml:space="preserve"> </v>
      </c>
      <c r="M150" s="79"/>
      <c r="N150" s="80"/>
      <c r="O150" s="80"/>
      <c r="P150" s="75">
        <f t="shared" si="12"/>
        <v>0</v>
      </c>
      <c r="Q150" s="76" t="str">
        <f t="shared" si="10"/>
        <v xml:space="preserve"> </v>
      </c>
      <c r="R150" s="167"/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79"/>
      <c r="H151" s="80"/>
      <c r="I151" s="80"/>
      <c r="J151" s="80"/>
      <c r="K151" s="75">
        <f t="shared" si="11"/>
        <v>0</v>
      </c>
      <c r="L151" s="76" t="str">
        <f t="shared" si="9"/>
        <v xml:space="preserve"> </v>
      </c>
      <c r="M151" s="79"/>
      <c r="N151" s="80"/>
      <c r="O151" s="80"/>
      <c r="P151" s="75">
        <f t="shared" si="12"/>
        <v>0</v>
      </c>
      <c r="Q151" s="76" t="str">
        <f t="shared" si="10"/>
        <v xml:space="preserve"> </v>
      </c>
      <c r="R151" s="167"/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79"/>
      <c r="H152" s="80"/>
      <c r="I152" s="80"/>
      <c r="J152" s="80"/>
      <c r="K152" s="75">
        <f t="shared" si="11"/>
        <v>0</v>
      </c>
      <c r="L152" s="76" t="str">
        <f t="shared" si="9"/>
        <v xml:space="preserve"> </v>
      </c>
      <c r="M152" s="79"/>
      <c r="N152" s="80"/>
      <c r="O152" s="80"/>
      <c r="P152" s="75">
        <f t="shared" si="12"/>
        <v>0</v>
      </c>
      <c r="Q152" s="76" t="str">
        <f t="shared" si="10"/>
        <v xml:space="preserve"> </v>
      </c>
      <c r="R152" s="167"/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79"/>
      <c r="H153" s="80"/>
      <c r="I153" s="80"/>
      <c r="J153" s="80"/>
      <c r="K153" s="75">
        <f t="shared" si="11"/>
        <v>0</v>
      </c>
      <c r="L153" s="76" t="str">
        <f t="shared" si="9"/>
        <v xml:space="preserve"> </v>
      </c>
      <c r="M153" s="79"/>
      <c r="N153" s="80"/>
      <c r="O153" s="80"/>
      <c r="P153" s="75">
        <f t="shared" si="12"/>
        <v>0</v>
      </c>
      <c r="Q153" s="76" t="str">
        <f t="shared" si="10"/>
        <v xml:space="preserve"> </v>
      </c>
      <c r="R153" s="167"/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79"/>
      <c r="H154" s="80"/>
      <c r="I154" s="80"/>
      <c r="J154" s="80"/>
      <c r="K154" s="75">
        <f t="shared" si="11"/>
        <v>0</v>
      </c>
      <c r="L154" s="76" t="str">
        <f t="shared" si="9"/>
        <v xml:space="preserve"> </v>
      </c>
      <c r="M154" s="79"/>
      <c r="N154" s="80"/>
      <c r="O154" s="80"/>
      <c r="P154" s="75">
        <f t="shared" si="12"/>
        <v>0</v>
      </c>
      <c r="Q154" s="76" t="str">
        <f t="shared" si="10"/>
        <v xml:space="preserve"> </v>
      </c>
      <c r="R154" s="167"/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79"/>
      <c r="H155" s="80"/>
      <c r="I155" s="80"/>
      <c r="J155" s="80"/>
      <c r="K155" s="75">
        <f t="shared" si="11"/>
        <v>0</v>
      </c>
      <c r="L155" s="76" t="str">
        <f t="shared" si="9"/>
        <v xml:space="preserve"> </v>
      </c>
      <c r="M155" s="79"/>
      <c r="N155" s="80"/>
      <c r="O155" s="80"/>
      <c r="P155" s="75">
        <f t="shared" si="12"/>
        <v>0</v>
      </c>
      <c r="Q155" s="76" t="str">
        <f t="shared" si="10"/>
        <v xml:space="preserve"> </v>
      </c>
      <c r="R155" s="167"/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79"/>
      <c r="H156" s="80"/>
      <c r="I156" s="80"/>
      <c r="J156" s="80"/>
      <c r="K156" s="75">
        <f t="shared" si="11"/>
        <v>0</v>
      </c>
      <c r="L156" s="76" t="str">
        <f t="shared" si="9"/>
        <v xml:space="preserve"> </v>
      </c>
      <c r="M156" s="79"/>
      <c r="N156" s="80"/>
      <c r="O156" s="80"/>
      <c r="P156" s="75">
        <f t="shared" si="12"/>
        <v>0</v>
      </c>
      <c r="Q156" s="76" t="str">
        <f t="shared" si="10"/>
        <v xml:space="preserve"> </v>
      </c>
      <c r="R156" s="167"/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79"/>
      <c r="H157" s="80"/>
      <c r="I157" s="80"/>
      <c r="J157" s="80"/>
      <c r="K157" s="75">
        <f t="shared" si="11"/>
        <v>0</v>
      </c>
      <c r="L157" s="76" t="str">
        <f t="shared" si="9"/>
        <v xml:space="preserve"> </v>
      </c>
      <c r="M157" s="79"/>
      <c r="N157" s="80"/>
      <c r="O157" s="80"/>
      <c r="P157" s="75">
        <f t="shared" si="12"/>
        <v>0</v>
      </c>
      <c r="Q157" s="76" t="str">
        <f t="shared" si="10"/>
        <v xml:space="preserve"> </v>
      </c>
      <c r="R157" s="167"/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79"/>
      <c r="H158" s="80"/>
      <c r="I158" s="80"/>
      <c r="J158" s="80"/>
      <c r="K158" s="75">
        <f t="shared" si="11"/>
        <v>0</v>
      </c>
      <c r="L158" s="76" t="str">
        <f t="shared" si="9"/>
        <v xml:space="preserve"> </v>
      </c>
      <c r="M158" s="79"/>
      <c r="N158" s="80"/>
      <c r="O158" s="80"/>
      <c r="P158" s="75">
        <f t="shared" si="12"/>
        <v>0</v>
      </c>
      <c r="Q158" s="76" t="str">
        <f t="shared" si="10"/>
        <v xml:space="preserve"> </v>
      </c>
      <c r="R158" s="167"/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79"/>
      <c r="H159" s="80"/>
      <c r="I159" s="80"/>
      <c r="J159" s="80"/>
      <c r="K159" s="75">
        <f t="shared" si="11"/>
        <v>0</v>
      </c>
      <c r="L159" s="76" t="str">
        <f t="shared" si="9"/>
        <v xml:space="preserve"> </v>
      </c>
      <c r="M159" s="79"/>
      <c r="N159" s="80"/>
      <c r="O159" s="80"/>
      <c r="P159" s="75">
        <f t="shared" si="12"/>
        <v>0</v>
      </c>
      <c r="Q159" s="76" t="str">
        <f t="shared" si="10"/>
        <v xml:space="preserve"> </v>
      </c>
      <c r="R159" s="167"/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79"/>
      <c r="H160" s="80"/>
      <c r="I160" s="80"/>
      <c r="J160" s="80"/>
      <c r="K160" s="75">
        <f t="shared" si="11"/>
        <v>0</v>
      </c>
      <c r="L160" s="76" t="str">
        <f t="shared" si="9"/>
        <v xml:space="preserve"> </v>
      </c>
      <c r="M160" s="79"/>
      <c r="N160" s="80"/>
      <c r="O160" s="80"/>
      <c r="P160" s="75">
        <f t="shared" si="12"/>
        <v>0</v>
      </c>
      <c r="Q160" s="76" t="str">
        <f t="shared" si="10"/>
        <v xml:space="preserve"> </v>
      </c>
      <c r="R160" s="167"/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79"/>
      <c r="H161" s="80"/>
      <c r="I161" s="80"/>
      <c r="J161" s="80"/>
      <c r="K161" s="75">
        <f t="shared" si="11"/>
        <v>0</v>
      </c>
      <c r="L161" s="76" t="str">
        <f t="shared" si="9"/>
        <v xml:space="preserve"> </v>
      </c>
      <c r="M161" s="79"/>
      <c r="N161" s="80"/>
      <c r="O161" s="80"/>
      <c r="P161" s="75">
        <f t="shared" si="12"/>
        <v>0</v>
      </c>
      <c r="Q161" s="76" t="str">
        <f t="shared" si="10"/>
        <v xml:space="preserve"> </v>
      </c>
      <c r="R161" s="167"/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79"/>
      <c r="H162" s="80"/>
      <c r="I162" s="80"/>
      <c r="J162" s="80"/>
      <c r="K162" s="75">
        <f t="shared" si="11"/>
        <v>0</v>
      </c>
      <c r="L162" s="76" t="str">
        <f t="shared" si="9"/>
        <v xml:space="preserve"> </v>
      </c>
      <c r="M162" s="79"/>
      <c r="N162" s="80"/>
      <c r="O162" s="80"/>
      <c r="P162" s="75">
        <f t="shared" si="12"/>
        <v>0</v>
      </c>
      <c r="Q162" s="76" t="str">
        <f t="shared" si="10"/>
        <v xml:space="preserve"> </v>
      </c>
      <c r="R162" s="167"/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79"/>
      <c r="H163" s="80"/>
      <c r="I163" s="80"/>
      <c r="J163" s="80"/>
      <c r="K163" s="75">
        <f t="shared" si="11"/>
        <v>0</v>
      </c>
      <c r="L163" s="76" t="str">
        <f t="shared" si="9"/>
        <v xml:space="preserve"> </v>
      </c>
      <c r="M163" s="79"/>
      <c r="N163" s="80"/>
      <c r="O163" s="80"/>
      <c r="P163" s="75">
        <f t="shared" si="12"/>
        <v>0</v>
      </c>
      <c r="Q163" s="76" t="str">
        <f t="shared" si="10"/>
        <v xml:space="preserve"> </v>
      </c>
      <c r="R163" s="167"/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79"/>
      <c r="H164" s="80"/>
      <c r="I164" s="80"/>
      <c r="J164" s="80"/>
      <c r="K164" s="75">
        <f t="shared" si="11"/>
        <v>0</v>
      </c>
      <c r="L164" s="76" t="str">
        <f t="shared" si="9"/>
        <v xml:space="preserve"> </v>
      </c>
      <c r="M164" s="79"/>
      <c r="N164" s="80"/>
      <c r="O164" s="80"/>
      <c r="P164" s="75">
        <f t="shared" si="12"/>
        <v>0</v>
      </c>
      <c r="Q164" s="76" t="str">
        <f t="shared" si="10"/>
        <v xml:space="preserve"> </v>
      </c>
      <c r="R164" s="167"/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/>
      <c r="H165" s="80"/>
      <c r="I165" s="80"/>
      <c r="J165" s="80"/>
      <c r="K165" s="75">
        <f t="shared" si="11"/>
        <v>0</v>
      </c>
      <c r="L165" s="76" t="str">
        <f t="shared" si="9"/>
        <v xml:space="preserve"> </v>
      </c>
      <c r="M165" s="79"/>
      <c r="N165" s="80"/>
      <c r="O165" s="80"/>
      <c r="P165" s="75">
        <f t="shared" si="12"/>
        <v>0</v>
      </c>
      <c r="Q165" s="76" t="str">
        <f t="shared" si="10"/>
        <v xml:space="preserve"> </v>
      </c>
      <c r="R165" s="167"/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80"/>
      <c r="K166" s="75">
        <f t="shared" si="11"/>
        <v>0</v>
      </c>
      <c r="L166" s="76" t="str">
        <f t="shared" si="9"/>
        <v xml:space="preserve"> </v>
      </c>
      <c r="M166" s="79"/>
      <c r="N166" s="80"/>
      <c r="O166" s="80"/>
      <c r="P166" s="75">
        <f t="shared" si="12"/>
        <v>0</v>
      </c>
      <c r="Q166" s="76" t="str">
        <f t="shared" si="10"/>
        <v xml:space="preserve"> </v>
      </c>
      <c r="R166" s="167"/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/>
      <c r="H167" s="80"/>
      <c r="I167" s="80"/>
      <c r="J167" s="80"/>
      <c r="K167" s="75">
        <f t="shared" si="11"/>
        <v>0</v>
      </c>
      <c r="L167" s="76" t="str">
        <f t="shared" si="9"/>
        <v xml:space="preserve"> </v>
      </c>
      <c r="M167" s="79"/>
      <c r="N167" s="80"/>
      <c r="O167" s="80"/>
      <c r="P167" s="75">
        <f t="shared" si="12"/>
        <v>0</v>
      </c>
      <c r="Q167" s="76" t="str">
        <f t="shared" si="10"/>
        <v xml:space="preserve"> </v>
      </c>
      <c r="R167" s="167"/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/>
      <c r="H168" s="80"/>
      <c r="I168" s="80"/>
      <c r="J168" s="80"/>
      <c r="K168" s="75">
        <f t="shared" si="11"/>
        <v>0</v>
      </c>
      <c r="L168" s="76" t="str">
        <f t="shared" si="9"/>
        <v xml:space="preserve"> </v>
      </c>
      <c r="M168" s="79"/>
      <c r="N168" s="80"/>
      <c r="O168" s="80"/>
      <c r="P168" s="75">
        <f t="shared" si="12"/>
        <v>0</v>
      </c>
      <c r="Q168" s="76" t="str">
        <f t="shared" si="10"/>
        <v xml:space="preserve"> </v>
      </c>
      <c r="R168" s="167"/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/>
      <c r="H169" s="80"/>
      <c r="I169" s="80"/>
      <c r="J169" s="80"/>
      <c r="K169" s="75">
        <f t="shared" si="11"/>
        <v>0</v>
      </c>
      <c r="L169" s="76" t="str">
        <f t="shared" si="9"/>
        <v xml:space="preserve"> </v>
      </c>
      <c r="M169" s="79"/>
      <c r="N169" s="80"/>
      <c r="O169" s="80"/>
      <c r="P169" s="75">
        <f t="shared" si="12"/>
        <v>0</v>
      </c>
      <c r="Q169" s="76" t="str">
        <f t="shared" si="10"/>
        <v xml:space="preserve"> </v>
      </c>
      <c r="R169" s="167"/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/>
      <c r="H170" s="80"/>
      <c r="I170" s="80"/>
      <c r="J170" s="80"/>
      <c r="K170" s="75">
        <f t="shared" si="11"/>
        <v>0</v>
      </c>
      <c r="L170" s="76" t="str">
        <f t="shared" si="9"/>
        <v xml:space="preserve"> </v>
      </c>
      <c r="M170" s="79"/>
      <c r="N170" s="80"/>
      <c r="O170" s="80"/>
      <c r="P170" s="75">
        <f t="shared" si="12"/>
        <v>0</v>
      </c>
      <c r="Q170" s="76" t="str">
        <f t="shared" si="10"/>
        <v xml:space="preserve"> </v>
      </c>
      <c r="R170" s="167"/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/>
      <c r="H171" s="80"/>
      <c r="I171" s="80"/>
      <c r="J171" s="80"/>
      <c r="K171" s="75">
        <f t="shared" si="11"/>
        <v>0</v>
      </c>
      <c r="L171" s="76" t="str">
        <f t="shared" si="9"/>
        <v xml:space="preserve"> </v>
      </c>
      <c r="M171" s="79"/>
      <c r="N171" s="80"/>
      <c r="O171" s="80"/>
      <c r="P171" s="75">
        <f t="shared" si="12"/>
        <v>0</v>
      </c>
      <c r="Q171" s="76" t="str">
        <f t="shared" si="10"/>
        <v xml:space="preserve"> </v>
      </c>
      <c r="R171" s="167"/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/>
      <c r="H172" s="80"/>
      <c r="I172" s="80"/>
      <c r="J172" s="80"/>
      <c r="K172" s="75">
        <f t="shared" si="11"/>
        <v>0</v>
      </c>
      <c r="L172" s="76" t="str">
        <f t="shared" si="9"/>
        <v xml:space="preserve"> </v>
      </c>
      <c r="M172" s="79"/>
      <c r="N172" s="80"/>
      <c r="O172" s="80"/>
      <c r="P172" s="75">
        <f t="shared" si="12"/>
        <v>0</v>
      </c>
      <c r="Q172" s="76" t="str">
        <f t="shared" si="10"/>
        <v xml:space="preserve"> </v>
      </c>
      <c r="R172" s="167"/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/>
      <c r="H173" s="80"/>
      <c r="I173" s="80"/>
      <c r="J173" s="80"/>
      <c r="K173" s="75">
        <f t="shared" si="11"/>
        <v>0</v>
      </c>
      <c r="L173" s="76" t="str">
        <f t="shared" si="9"/>
        <v xml:space="preserve"> </v>
      </c>
      <c r="M173" s="79"/>
      <c r="N173" s="80"/>
      <c r="O173" s="80"/>
      <c r="P173" s="75">
        <f t="shared" si="12"/>
        <v>0</v>
      </c>
      <c r="Q173" s="76" t="str">
        <f t="shared" si="10"/>
        <v xml:space="preserve"> </v>
      </c>
      <c r="R173" s="167"/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/>
      <c r="H174" s="80"/>
      <c r="I174" s="80"/>
      <c r="J174" s="80"/>
      <c r="K174" s="75">
        <f t="shared" si="11"/>
        <v>0</v>
      </c>
      <c r="L174" s="76" t="str">
        <f t="shared" si="9"/>
        <v xml:space="preserve"> </v>
      </c>
      <c r="M174" s="79"/>
      <c r="N174" s="80"/>
      <c r="O174" s="80"/>
      <c r="P174" s="75">
        <f t="shared" si="12"/>
        <v>0</v>
      </c>
      <c r="Q174" s="76" t="str">
        <f t="shared" si="10"/>
        <v xml:space="preserve"> </v>
      </c>
      <c r="R174" s="167"/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/>
      <c r="H175" s="80"/>
      <c r="I175" s="80"/>
      <c r="J175" s="80"/>
      <c r="K175" s="75">
        <f t="shared" si="11"/>
        <v>0</v>
      </c>
      <c r="L175" s="76" t="str">
        <f t="shared" si="9"/>
        <v xml:space="preserve"> </v>
      </c>
      <c r="M175" s="79"/>
      <c r="N175" s="80"/>
      <c r="O175" s="80"/>
      <c r="P175" s="75">
        <f t="shared" si="12"/>
        <v>0</v>
      </c>
      <c r="Q175" s="76" t="str">
        <f t="shared" si="10"/>
        <v xml:space="preserve"> </v>
      </c>
      <c r="R175" s="167"/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/>
      <c r="H176" s="80"/>
      <c r="I176" s="80"/>
      <c r="J176" s="80"/>
      <c r="K176" s="75">
        <f t="shared" si="11"/>
        <v>0</v>
      </c>
      <c r="L176" s="76" t="str">
        <f t="shared" si="9"/>
        <v xml:space="preserve"> </v>
      </c>
      <c r="M176" s="79"/>
      <c r="N176" s="80"/>
      <c r="O176" s="80"/>
      <c r="P176" s="75">
        <f t="shared" si="12"/>
        <v>0</v>
      </c>
      <c r="Q176" s="76" t="str">
        <f t="shared" si="10"/>
        <v xml:space="preserve"> </v>
      </c>
      <c r="R176" s="167"/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/>
      <c r="H177" s="80"/>
      <c r="I177" s="80"/>
      <c r="J177" s="80"/>
      <c r="K177" s="75">
        <f t="shared" si="11"/>
        <v>0</v>
      </c>
      <c r="L177" s="76" t="str">
        <f t="shared" si="9"/>
        <v xml:space="preserve"> </v>
      </c>
      <c r="M177" s="79"/>
      <c r="N177" s="80"/>
      <c r="O177" s="80"/>
      <c r="P177" s="75">
        <f t="shared" si="12"/>
        <v>0</v>
      </c>
      <c r="Q177" s="76" t="str">
        <f t="shared" si="10"/>
        <v xml:space="preserve"> </v>
      </c>
      <c r="R177" s="167"/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/>
      <c r="H178" s="80"/>
      <c r="I178" s="80"/>
      <c r="J178" s="80"/>
      <c r="K178" s="75">
        <f t="shared" si="11"/>
        <v>0</v>
      </c>
      <c r="L178" s="76" t="str">
        <f t="shared" si="9"/>
        <v xml:space="preserve"> </v>
      </c>
      <c r="M178" s="79"/>
      <c r="N178" s="80"/>
      <c r="O178" s="80"/>
      <c r="P178" s="75">
        <f t="shared" si="12"/>
        <v>0</v>
      </c>
      <c r="Q178" s="76" t="str">
        <f t="shared" si="10"/>
        <v xml:space="preserve"> </v>
      </c>
      <c r="R178" s="167"/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/>
      <c r="H179" s="80"/>
      <c r="I179" s="80"/>
      <c r="J179" s="80"/>
      <c r="K179" s="75">
        <f t="shared" si="11"/>
        <v>0</v>
      </c>
      <c r="L179" s="76" t="str">
        <f t="shared" si="9"/>
        <v xml:space="preserve"> </v>
      </c>
      <c r="M179" s="79"/>
      <c r="N179" s="80"/>
      <c r="O179" s="80"/>
      <c r="P179" s="75">
        <f t="shared" si="12"/>
        <v>0</v>
      </c>
      <c r="Q179" s="76" t="str">
        <f t="shared" si="10"/>
        <v xml:space="preserve"> </v>
      </c>
      <c r="R179" s="167"/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/>
      <c r="H180" s="80"/>
      <c r="I180" s="80"/>
      <c r="J180" s="80"/>
      <c r="K180" s="75">
        <f t="shared" si="11"/>
        <v>0</v>
      </c>
      <c r="L180" s="76" t="str">
        <f t="shared" si="9"/>
        <v xml:space="preserve"> </v>
      </c>
      <c r="M180" s="79"/>
      <c r="N180" s="80"/>
      <c r="O180" s="80"/>
      <c r="P180" s="75">
        <f t="shared" si="12"/>
        <v>0</v>
      </c>
      <c r="Q180" s="76" t="str">
        <f t="shared" si="10"/>
        <v xml:space="preserve"> </v>
      </c>
      <c r="R180" s="167"/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/>
      <c r="H181" s="80"/>
      <c r="I181" s="80"/>
      <c r="J181" s="80"/>
      <c r="K181" s="75">
        <f t="shared" si="11"/>
        <v>0</v>
      </c>
      <c r="L181" s="76" t="str">
        <f t="shared" si="9"/>
        <v xml:space="preserve"> </v>
      </c>
      <c r="M181" s="79"/>
      <c r="N181" s="80"/>
      <c r="O181" s="80"/>
      <c r="P181" s="75">
        <f t="shared" si="12"/>
        <v>0</v>
      </c>
      <c r="Q181" s="76" t="str">
        <f t="shared" si="10"/>
        <v xml:space="preserve"> </v>
      </c>
      <c r="R181" s="167"/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/>
      <c r="H182" s="80"/>
      <c r="I182" s="80"/>
      <c r="J182" s="80"/>
      <c r="K182" s="75">
        <f t="shared" si="11"/>
        <v>0</v>
      </c>
      <c r="L182" s="76" t="str">
        <f t="shared" si="9"/>
        <v xml:space="preserve"> </v>
      </c>
      <c r="M182" s="79"/>
      <c r="N182" s="80"/>
      <c r="O182" s="80"/>
      <c r="P182" s="75">
        <f t="shared" si="12"/>
        <v>0</v>
      </c>
      <c r="Q182" s="76" t="str">
        <f t="shared" si="10"/>
        <v xml:space="preserve"> </v>
      </c>
      <c r="R182" s="167"/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/>
      <c r="H183" s="80"/>
      <c r="I183" s="80"/>
      <c r="J183" s="80"/>
      <c r="K183" s="75">
        <f t="shared" si="11"/>
        <v>0</v>
      </c>
      <c r="L183" s="76" t="str">
        <f t="shared" si="9"/>
        <v xml:space="preserve"> </v>
      </c>
      <c r="M183" s="79"/>
      <c r="N183" s="80"/>
      <c r="O183" s="80"/>
      <c r="P183" s="75">
        <f t="shared" si="12"/>
        <v>0</v>
      </c>
      <c r="Q183" s="76" t="str">
        <f t="shared" si="10"/>
        <v xml:space="preserve"> </v>
      </c>
      <c r="R183" s="167"/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/>
      <c r="H184" s="80"/>
      <c r="I184" s="80"/>
      <c r="J184" s="80"/>
      <c r="K184" s="75">
        <f t="shared" si="11"/>
        <v>0</v>
      </c>
      <c r="L184" s="76" t="str">
        <f t="shared" si="9"/>
        <v xml:space="preserve"> </v>
      </c>
      <c r="M184" s="79"/>
      <c r="N184" s="80"/>
      <c r="O184" s="80"/>
      <c r="P184" s="75">
        <f t="shared" si="12"/>
        <v>0</v>
      </c>
      <c r="Q184" s="76" t="str">
        <f t="shared" si="10"/>
        <v xml:space="preserve"> </v>
      </c>
      <c r="R184" s="167"/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/>
      <c r="H185" s="80"/>
      <c r="I185" s="80"/>
      <c r="J185" s="80"/>
      <c r="K185" s="75">
        <f t="shared" si="11"/>
        <v>0</v>
      </c>
      <c r="L185" s="76" t="str">
        <f t="shared" si="9"/>
        <v xml:space="preserve"> </v>
      </c>
      <c r="M185" s="79"/>
      <c r="N185" s="80"/>
      <c r="O185" s="80"/>
      <c r="P185" s="75">
        <f t="shared" si="12"/>
        <v>0</v>
      </c>
      <c r="Q185" s="76" t="str">
        <f t="shared" si="10"/>
        <v xml:space="preserve"> </v>
      </c>
      <c r="R185" s="167"/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/>
      <c r="H186" s="80"/>
      <c r="I186" s="80"/>
      <c r="J186" s="80"/>
      <c r="K186" s="75">
        <f t="shared" si="11"/>
        <v>0</v>
      </c>
      <c r="L186" s="76" t="str">
        <f t="shared" si="9"/>
        <v xml:space="preserve"> </v>
      </c>
      <c r="M186" s="79"/>
      <c r="N186" s="80"/>
      <c r="O186" s="80"/>
      <c r="P186" s="75">
        <f t="shared" si="12"/>
        <v>0</v>
      </c>
      <c r="Q186" s="76" t="str">
        <f t="shared" si="10"/>
        <v xml:space="preserve"> </v>
      </c>
      <c r="R186" s="167"/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/>
      <c r="H187" s="80"/>
      <c r="I187" s="80"/>
      <c r="J187" s="80"/>
      <c r="K187" s="75">
        <f t="shared" si="11"/>
        <v>0</v>
      </c>
      <c r="L187" s="76" t="str">
        <f t="shared" si="9"/>
        <v xml:space="preserve"> </v>
      </c>
      <c r="M187" s="79"/>
      <c r="N187" s="80"/>
      <c r="O187" s="80"/>
      <c r="P187" s="75">
        <f t="shared" si="12"/>
        <v>0</v>
      </c>
      <c r="Q187" s="76" t="str">
        <f t="shared" si="10"/>
        <v xml:space="preserve"> </v>
      </c>
      <c r="R187" s="167"/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/>
      <c r="H188" s="80"/>
      <c r="I188" s="80"/>
      <c r="J188" s="80"/>
      <c r="K188" s="75">
        <f t="shared" si="11"/>
        <v>0</v>
      </c>
      <c r="L188" s="76" t="str">
        <f t="shared" si="9"/>
        <v xml:space="preserve"> </v>
      </c>
      <c r="M188" s="79"/>
      <c r="N188" s="80"/>
      <c r="O188" s="80"/>
      <c r="P188" s="75">
        <f t="shared" si="12"/>
        <v>0</v>
      </c>
      <c r="Q188" s="76" t="str">
        <f t="shared" si="10"/>
        <v xml:space="preserve"> </v>
      </c>
      <c r="R188" s="167"/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/>
      <c r="H189" s="80"/>
      <c r="I189" s="80"/>
      <c r="J189" s="80"/>
      <c r="K189" s="75">
        <f t="shared" si="11"/>
        <v>0</v>
      </c>
      <c r="L189" s="76" t="str">
        <f t="shared" si="9"/>
        <v xml:space="preserve"> </v>
      </c>
      <c r="M189" s="79"/>
      <c r="N189" s="80"/>
      <c r="O189" s="80"/>
      <c r="P189" s="75">
        <f t="shared" si="12"/>
        <v>0</v>
      </c>
      <c r="Q189" s="76" t="str">
        <f t="shared" si="10"/>
        <v xml:space="preserve"> </v>
      </c>
      <c r="R189" s="167"/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/>
      <c r="H190" s="80"/>
      <c r="I190" s="80"/>
      <c r="J190" s="80"/>
      <c r="K190" s="75">
        <f t="shared" si="11"/>
        <v>0</v>
      </c>
      <c r="L190" s="76" t="str">
        <f t="shared" si="9"/>
        <v xml:space="preserve"> </v>
      </c>
      <c r="M190" s="79"/>
      <c r="N190" s="80"/>
      <c r="O190" s="80"/>
      <c r="P190" s="75">
        <f t="shared" si="12"/>
        <v>0</v>
      </c>
      <c r="Q190" s="76" t="str">
        <f t="shared" si="10"/>
        <v xml:space="preserve"> </v>
      </c>
      <c r="R190" s="167"/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/>
      <c r="H191" s="80"/>
      <c r="I191" s="80"/>
      <c r="J191" s="80"/>
      <c r="K191" s="75">
        <f t="shared" si="11"/>
        <v>0</v>
      </c>
      <c r="L191" s="76" t="str">
        <f t="shared" si="9"/>
        <v xml:space="preserve"> </v>
      </c>
      <c r="M191" s="79"/>
      <c r="N191" s="80"/>
      <c r="O191" s="80"/>
      <c r="P191" s="75">
        <f t="shared" si="12"/>
        <v>0</v>
      </c>
      <c r="Q191" s="76" t="str">
        <f t="shared" si="10"/>
        <v xml:space="preserve"> </v>
      </c>
      <c r="R191" s="167"/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/>
      <c r="H192" s="80"/>
      <c r="I192" s="80"/>
      <c r="J192" s="80"/>
      <c r="K192" s="75">
        <f t="shared" si="11"/>
        <v>0</v>
      </c>
      <c r="L192" s="76" t="str">
        <f t="shared" si="9"/>
        <v xml:space="preserve"> </v>
      </c>
      <c r="M192" s="79"/>
      <c r="N192" s="80"/>
      <c r="O192" s="80"/>
      <c r="P192" s="75">
        <f t="shared" si="12"/>
        <v>0</v>
      </c>
      <c r="Q192" s="76" t="str">
        <f t="shared" si="10"/>
        <v xml:space="preserve"> </v>
      </c>
      <c r="R192" s="167"/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/>
      <c r="H193" s="80"/>
      <c r="I193" s="80"/>
      <c r="J193" s="80"/>
      <c r="K193" s="75">
        <f t="shared" si="11"/>
        <v>0</v>
      </c>
      <c r="L193" s="76" t="str">
        <f t="shared" si="9"/>
        <v xml:space="preserve"> </v>
      </c>
      <c r="M193" s="79"/>
      <c r="N193" s="80"/>
      <c r="O193" s="80"/>
      <c r="P193" s="75">
        <f t="shared" si="12"/>
        <v>0</v>
      </c>
      <c r="Q193" s="76" t="str">
        <f t="shared" si="10"/>
        <v xml:space="preserve"> </v>
      </c>
      <c r="R193" s="167"/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/>
      <c r="H194" s="80"/>
      <c r="I194" s="80"/>
      <c r="J194" s="80"/>
      <c r="K194" s="75">
        <f t="shared" si="11"/>
        <v>0</v>
      </c>
      <c r="L194" s="76" t="str">
        <f t="shared" si="9"/>
        <v xml:space="preserve"> </v>
      </c>
      <c r="M194" s="79"/>
      <c r="N194" s="80"/>
      <c r="O194" s="80"/>
      <c r="P194" s="75">
        <f t="shared" si="12"/>
        <v>0</v>
      </c>
      <c r="Q194" s="76" t="str">
        <f t="shared" si="10"/>
        <v xml:space="preserve"> </v>
      </c>
      <c r="R194" s="167"/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/>
      <c r="H195" s="80"/>
      <c r="I195" s="80"/>
      <c r="J195" s="80"/>
      <c r="K195" s="75">
        <f t="shared" si="11"/>
        <v>0</v>
      </c>
      <c r="L195" s="76" t="str">
        <f t="shared" si="9"/>
        <v xml:space="preserve"> </v>
      </c>
      <c r="M195" s="79"/>
      <c r="N195" s="80"/>
      <c r="O195" s="80"/>
      <c r="P195" s="75">
        <f t="shared" si="12"/>
        <v>0</v>
      </c>
      <c r="Q195" s="76" t="str">
        <f t="shared" si="10"/>
        <v xml:space="preserve"> </v>
      </c>
      <c r="R195" s="167"/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/>
      <c r="H196" s="80"/>
      <c r="I196" s="80"/>
      <c r="J196" s="80"/>
      <c r="K196" s="75">
        <f t="shared" si="11"/>
        <v>0</v>
      </c>
      <c r="L196" s="76" t="str">
        <f t="shared" si="9"/>
        <v xml:space="preserve"> </v>
      </c>
      <c r="M196" s="79"/>
      <c r="N196" s="80"/>
      <c r="O196" s="80"/>
      <c r="P196" s="75">
        <f t="shared" si="12"/>
        <v>0</v>
      </c>
      <c r="Q196" s="76" t="str">
        <f t="shared" si="10"/>
        <v xml:space="preserve"> </v>
      </c>
      <c r="R196" s="167"/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/>
      <c r="H197" s="80"/>
      <c r="I197" s="80"/>
      <c r="J197" s="80"/>
      <c r="K197" s="75">
        <f t="shared" si="11"/>
        <v>0</v>
      </c>
      <c r="L197" s="76" t="str">
        <f t="shared" si="9"/>
        <v xml:space="preserve"> </v>
      </c>
      <c r="M197" s="79"/>
      <c r="N197" s="80"/>
      <c r="O197" s="80"/>
      <c r="P197" s="75">
        <f t="shared" si="12"/>
        <v>0</v>
      </c>
      <c r="Q197" s="76" t="str">
        <f t="shared" si="10"/>
        <v xml:space="preserve"> </v>
      </c>
      <c r="R197" s="167"/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/>
      <c r="H198" s="80"/>
      <c r="I198" s="80"/>
      <c r="J198" s="80"/>
      <c r="K198" s="75">
        <f t="shared" si="11"/>
        <v>0</v>
      </c>
      <c r="L198" s="76" t="str">
        <f t="shared" si="9"/>
        <v xml:space="preserve"> </v>
      </c>
      <c r="M198" s="79"/>
      <c r="N198" s="80"/>
      <c r="O198" s="80"/>
      <c r="P198" s="75">
        <f t="shared" si="12"/>
        <v>0</v>
      </c>
      <c r="Q198" s="76" t="str">
        <f t="shared" si="10"/>
        <v xml:space="preserve"> </v>
      </c>
      <c r="R198" s="167"/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/>
      <c r="H199" s="80"/>
      <c r="I199" s="80"/>
      <c r="J199" s="80"/>
      <c r="K199" s="75">
        <f t="shared" si="11"/>
        <v>0</v>
      </c>
      <c r="L199" s="76" t="str">
        <f t="shared" ref="L199:L262" si="13">VLOOKUP(K199,predikat,2)</f>
        <v xml:space="preserve"> </v>
      </c>
      <c r="M199" s="79"/>
      <c r="N199" s="80"/>
      <c r="O199" s="80"/>
      <c r="P199" s="75">
        <f t="shared" si="12"/>
        <v>0</v>
      </c>
      <c r="Q199" s="76" t="str">
        <f t="shared" ref="Q199:Q262" si="14">VLOOKUP(P199,predikat,2)</f>
        <v xml:space="preserve"> </v>
      </c>
      <c r="R199" s="167"/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/>
      <c r="H200" s="80"/>
      <c r="I200" s="80"/>
      <c r="J200" s="80"/>
      <c r="K200" s="75">
        <f t="shared" ref="K200:K263" si="15">IF(COUNTA(G200:I200)=0,0,ROUND((SUM(G200:I200)/COUNTA(G200:I200)*$J$1+SUM(J200)*$J$2)/($J$1+$J$2),0))</f>
        <v>0</v>
      </c>
      <c r="L200" s="76" t="str">
        <f t="shared" si="13"/>
        <v xml:space="preserve"> </v>
      </c>
      <c r="M200" s="79"/>
      <c r="N200" s="80"/>
      <c r="O200" s="80"/>
      <c r="P200" s="75">
        <f t="shared" ref="P200:P263" si="16">IF(SUM(M200:O200)=0,0,ROUND(SUM(M200:O200)/COUNTA(M200:O200),0))</f>
        <v>0</v>
      </c>
      <c r="Q200" s="76" t="str">
        <f t="shared" si="14"/>
        <v xml:space="preserve"> </v>
      </c>
      <c r="R200" s="167"/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/>
      <c r="H201" s="80"/>
      <c r="I201" s="80"/>
      <c r="J201" s="80"/>
      <c r="K201" s="75">
        <f t="shared" si="15"/>
        <v>0</v>
      </c>
      <c r="L201" s="76" t="str">
        <f t="shared" si="13"/>
        <v xml:space="preserve"> </v>
      </c>
      <c r="M201" s="79"/>
      <c r="N201" s="80"/>
      <c r="O201" s="80"/>
      <c r="P201" s="75">
        <f t="shared" si="16"/>
        <v>0</v>
      </c>
      <c r="Q201" s="76" t="str">
        <f t="shared" si="14"/>
        <v xml:space="preserve"> </v>
      </c>
      <c r="R201" s="167"/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/>
      <c r="H202" s="80"/>
      <c r="I202" s="80"/>
      <c r="J202" s="80"/>
      <c r="K202" s="75">
        <f t="shared" si="15"/>
        <v>0</v>
      </c>
      <c r="L202" s="76" t="str">
        <f t="shared" si="13"/>
        <v xml:space="preserve"> </v>
      </c>
      <c r="M202" s="79"/>
      <c r="N202" s="80"/>
      <c r="O202" s="80"/>
      <c r="P202" s="75">
        <f t="shared" si="16"/>
        <v>0</v>
      </c>
      <c r="Q202" s="76" t="str">
        <f t="shared" si="14"/>
        <v xml:space="preserve"> </v>
      </c>
      <c r="R202" s="167"/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/>
      <c r="H203" s="80"/>
      <c r="I203" s="80"/>
      <c r="J203" s="80"/>
      <c r="K203" s="75">
        <f t="shared" si="15"/>
        <v>0</v>
      </c>
      <c r="L203" s="76" t="str">
        <f t="shared" si="13"/>
        <v xml:space="preserve"> </v>
      </c>
      <c r="M203" s="79"/>
      <c r="N203" s="80"/>
      <c r="O203" s="80"/>
      <c r="P203" s="75">
        <f t="shared" si="16"/>
        <v>0</v>
      </c>
      <c r="Q203" s="76" t="str">
        <f t="shared" si="14"/>
        <v xml:space="preserve"> </v>
      </c>
      <c r="R203" s="167"/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/>
      <c r="H204" s="80"/>
      <c r="I204" s="80"/>
      <c r="J204" s="80"/>
      <c r="K204" s="75">
        <f t="shared" si="15"/>
        <v>0</v>
      </c>
      <c r="L204" s="76" t="str">
        <f t="shared" si="13"/>
        <v xml:space="preserve"> </v>
      </c>
      <c r="M204" s="79"/>
      <c r="N204" s="80"/>
      <c r="O204" s="80"/>
      <c r="P204" s="75">
        <f t="shared" si="16"/>
        <v>0</v>
      </c>
      <c r="Q204" s="76" t="str">
        <f t="shared" si="14"/>
        <v xml:space="preserve"> </v>
      </c>
      <c r="R204" s="167"/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/>
      <c r="H205" s="80"/>
      <c r="I205" s="80"/>
      <c r="J205" s="80"/>
      <c r="K205" s="75">
        <f t="shared" si="15"/>
        <v>0</v>
      </c>
      <c r="L205" s="76" t="str">
        <f t="shared" si="13"/>
        <v xml:space="preserve"> </v>
      </c>
      <c r="M205" s="79"/>
      <c r="N205" s="80"/>
      <c r="O205" s="80"/>
      <c r="P205" s="75">
        <f t="shared" si="16"/>
        <v>0</v>
      </c>
      <c r="Q205" s="76" t="str">
        <f t="shared" si="14"/>
        <v xml:space="preserve"> </v>
      </c>
      <c r="R205" s="167"/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/>
      <c r="H206" s="80"/>
      <c r="I206" s="80"/>
      <c r="J206" s="80"/>
      <c r="K206" s="75">
        <f t="shared" si="15"/>
        <v>0</v>
      </c>
      <c r="L206" s="76" t="str">
        <f t="shared" si="13"/>
        <v xml:space="preserve"> </v>
      </c>
      <c r="M206" s="79"/>
      <c r="N206" s="80"/>
      <c r="O206" s="80"/>
      <c r="P206" s="75">
        <f t="shared" si="16"/>
        <v>0</v>
      </c>
      <c r="Q206" s="76" t="str">
        <f t="shared" si="14"/>
        <v xml:space="preserve"> </v>
      </c>
      <c r="R206" s="167"/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/>
      <c r="H207" s="80"/>
      <c r="I207" s="80"/>
      <c r="J207" s="80"/>
      <c r="K207" s="75">
        <f t="shared" si="15"/>
        <v>0</v>
      </c>
      <c r="L207" s="76" t="str">
        <f t="shared" si="13"/>
        <v xml:space="preserve"> </v>
      </c>
      <c r="M207" s="79"/>
      <c r="N207" s="80"/>
      <c r="O207" s="80"/>
      <c r="P207" s="75">
        <f t="shared" si="16"/>
        <v>0</v>
      </c>
      <c r="Q207" s="76" t="str">
        <f t="shared" si="14"/>
        <v xml:space="preserve"> </v>
      </c>
      <c r="R207" s="167"/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/>
      <c r="H208" s="80"/>
      <c r="I208" s="80"/>
      <c r="J208" s="80"/>
      <c r="K208" s="75">
        <f t="shared" si="15"/>
        <v>0</v>
      </c>
      <c r="L208" s="76" t="str">
        <f t="shared" si="13"/>
        <v xml:space="preserve"> </v>
      </c>
      <c r="M208" s="79"/>
      <c r="N208" s="80"/>
      <c r="O208" s="80"/>
      <c r="P208" s="75">
        <f t="shared" si="16"/>
        <v>0</v>
      </c>
      <c r="Q208" s="76" t="str">
        <f t="shared" si="14"/>
        <v xml:space="preserve"> </v>
      </c>
      <c r="R208" s="167"/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/>
      <c r="H209" s="80"/>
      <c r="I209" s="80"/>
      <c r="J209" s="80"/>
      <c r="K209" s="75">
        <f t="shared" si="15"/>
        <v>0</v>
      </c>
      <c r="L209" s="76" t="str">
        <f t="shared" si="13"/>
        <v xml:space="preserve"> </v>
      </c>
      <c r="M209" s="79"/>
      <c r="N209" s="80"/>
      <c r="O209" s="80"/>
      <c r="P209" s="75">
        <f t="shared" si="16"/>
        <v>0</v>
      </c>
      <c r="Q209" s="76" t="str">
        <f t="shared" si="14"/>
        <v xml:space="preserve"> </v>
      </c>
      <c r="R209" s="167"/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/>
      <c r="H210" s="80"/>
      <c r="I210" s="80"/>
      <c r="J210" s="80"/>
      <c r="K210" s="75">
        <f t="shared" si="15"/>
        <v>0</v>
      </c>
      <c r="L210" s="76" t="str">
        <f t="shared" si="13"/>
        <v xml:space="preserve"> </v>
      </c>
      <c r="M210" s="79"/>
      <c r="N210" s="80"/>
      <c r="O210" s="80"/>
      <c r="P210" s="75">
        <f t="shared" si="16"/>
        <v>0</v>
      </c>
      <c r="Q210" s="76" t="str">
        <f t="shared" si="14"/>
        <v xml:space="preserve"> </v>
      </c>
      <c r="R210" s="167"/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/>
      <c r="H211" s="80"/>
      <c r="I211" s="80"/>
      <c r="J211" s="80"/>
      <c r="K211" s="75">
        <f t="shared" si="15"/>
        <v>0</v>
      </c>
      <c r="L211" s="76" t="str">
        <f t="shared" si="13"/>
        <v xml:space="preserve"> </v>
      </c>
      <c r="M211" s="79"/>
      <c r="N211" s="80"/>
      <c r="O211" s="80"/>
      <c r="P211" s="75">
        <f t="shared" si="16"/>
        <v>0</v>
      </c>
      <c r="Q211" s="76" t="str">
        <f t="shared" si="14"/>
        <v xml:space="preserve"> </v>
      </c>
      <c r="R211" s="167"/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/>
      <c r="H212" s="80"/>
      <c r="I212" s="80"/>
      <c r="J212" s="80"/>
      <c r="K212" s="75">
        <f t="shared" si="15"/>
        <v>0</v>
      </c>
      <c r="L212" s="76" t="str">
        <f t="shared" si="13"/>
        <v xml:space="preserve"> </v>
      </c>
      <c r="M212" s="79"/>
      <c r="N212" s="80"/>
      <c r="O212" s="80"/>
      <c r="P212" s="75">
        <f t="shared" si="16"/>
        <v>0</v>
      </c>
      <c r="Q212" s="76" t="str">
        <f t="shared" si="14"/>
        <v xml:space="preserve"> </v>
      </c>
      <c r="R212" s="167"/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/>
      <c r="H213" s="80"/>
      <c r="I213" s="80"/>
      <c r="J213" s="80"/>
      <c r="K213" s="75">
        <f t="shared" si="15"/>
        <v>0</v>
      </c>
      <c r="L213" s="76" t="str">
        <f t="shared" si="13"/>
        <v xml:space="preserve"> </v>
      </c>
      <c r="M213" s="79"/>
      <c r="N213" s="80"/>
      <c r="O213" s="80"/>
      <c r="P213" s="75">
        <f t="shared" si="16"/>
        <v>0</v>
      </c>
      <c r="Q213" s="76" t="str">
        <f t="shared" si="14"/>
        <v xml:space="preserve"> </v>
      </c>
      <c r="R213" s="167"/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/>
      <c r="H214" s="80"/>
      <c r="I214" s="80"/>
      <c r="J214" s="80"/>
      <c r="K214" s="75">
        <f t="shared" si="15"/>
        <v>0</v>
      </c>
      <c r="L214" s="76" t="str">
        <f t="shared" si="13"/>
        <v xml:space="preserve"> </v>
      </c>
      <c r="M214" s="79"/>
      <c r="N214" s="80"/>
      <c r="O214" s="80"/>
      <c r="P214" s="75">
        <f t="shared" si="16"/>
        <v>0</v>
      </c>
      <c r="Q214" s="76" t="str">
        <f t="shared" si="14"/>
        <v xml:space="preserve"> </v>
      </c>
      <c r="R214" s="167"/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/>
      <c r="H215" s="80"/>
      <c r="I215" s="80"/>
      <c r="J215" s="80"/>
      <c r="K215" s="75">
        <f t="shared" si="15"/>
        <v>0</v>
      </c>
      <c r="L215" s="76" t="str">
        <f t="shared" si="13"/>
        <v xml:space="preserve"> </v>
      </c>
      <c r="M215" s="79"/>
      <c r="N215" s="80"/>
      <c r="O215" s="80"/>
      <c r="P215" s="75">
        <f t="shared" si="16"/>
        <v>0</v>
      </c>
      <c r="Q215" s="76" t="str">
        <f t="shared" si="14"/>
        <v xml:space="preserve"> </v>
      </c>
      <c r="R215" s="167"/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/>
      <c r="H216" s="80"/>
      <c r="I216" s="80"/>
      <c r="J216" s="80"/>
      <c r="K216" s="75">
        <f t="shared" si="15"/>
        <v>0</v>
      </c>
      <c r="L216" s="76" t="str">
        <f t="shared" si="13"/>
        <v xml:space="preserve"> </v>
      </c>
      <c r="M216" s="79"/>
      <c r="N216" s="80"/>
      <c r="O216" s="80"/>
      <c r="P216" s="75">
        <f t="shared" si="16"/>
        <v>0</v>
      </c>
      <c r="Q216" s="76" t="str">
        <f t="shared" si="14"/>
        <v xml:space="preserve"> </v>
      </c>
      <c r="R216" s="167"/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/>
      <c r="H217" s="80"/>
      <c r="I217" s="80"/>
      <c r="J217" s="80"/>
      <c r="K217" s="75">
        <f t="shared" si="15"/>
        <v>0</v>
      </c>
      <c r="L217" s="76" t="str">
        <f t="shared" si="13"/>
        <v xml:space="preserve"> </v>
      </c>
      <c r="M217" s="79"/>
      <c r="N217" s="80"/>
      <c r="O217" s="80"/>
      <c r="P217" s="75">
        <f t="shared" si="16"/>
        <v>0</v>
      </c>
      <c r="Q217" s="76" t="str">
        <f t="shared" si="14"/>
        <v xml:space="preserve"> </v>
      </c>
      <c r="R217" s="167"/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/>
      <c r="H218" s="80"/>
      <c r="I218" s="80"/>
      <c r="J218" s="80"/>
      <c r="K218" s="75">
        <f t="shared" si="15"/>
        <v>0</v>
      </c>
      <c r="L218" s="76" t="str">
        <f t="shared" si="13"/>
        <v xml:space="preserve"> </v>
      </c>
      <c r="M218" s="79"/>
      <c r="N218" s="80"/>
      <c r="O218" s="80"/>
      <c r="P218" s="75">
        <f t="shared" si="16"/>
        <v>0</v>
      </c>
      <c r="Q218" s="76" t="str">
        <f t="shared" si="14"/>
        <v xml:space="preserve"> </v>
      </c>
      <c r="R218" s="167"/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/>
      <c r="H219" s="80"/>
      <c r="I219" s="80"/>
      <c r="J219" s="80"/>
      <c r="K219" s="75">
        <f t="shared" si="15"/>
        <v>0</v>
      </c>
      <c r="L219" s="76" t="str">
        <f t="shared" si="13"/>
        <v xml:space="preserve"> </v>
      </c>
      <c r="M219" s="79"/>
      <c r="N219" s="80"/>
      <c r="O219" s="80"/>
      <c r="P219" s="75">
        <f t="shared" si="16"/>
        <v>0</v>
      </c>
      <c r="Q219" s="76" t="str">
        <f t="shared" si="14"/>
        <v xml:space="preserve"> </v>
      </c>
      <c r="R219" s="167"/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/>
      <c r="H220" s="80"/>
      <c r="I220" s="80"/>
      <c r="J220" s="80"/>
      <c r="K220" s="75">
        <f t="shared" si="15"/>
        <v>0</v>
      </c>
      <c r="L220" s="76" t="str">
        <f t="shared" si="13"/>
        <v xml:space="preserve"> </v>
      </c>
      <c r="M220" s="79"/>
      <c r="N220" s="80"/>
      <c r="O220" s="80"/>
      <c r="P220" s="75">
        <f t="shared" si="16"/>
        <v>0</v>
      </c>
      <c r="Q220" s="76" t="str">
        <f t="shared" si="14"/>
        <v xml:space="preserve"> </v>
      </c>
      <c r="R220" s="167"/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/>
      <c r="H221" s="80"/>
      <c r="I221" s="80"/>
      <c r="J221" s="80"/>
      <c r="K221" s="75">
        <f t="shared" si="15"/>
        <v>0</v>
      </c>
      <c r="L221" s="76" t="str">
        <f t="shared" si="13"/>
        <v xml:space="preserve"> </v>
      </c>
      <c r="M221" s="79"/>
      <c r="N221" s="80"/>
      <c r="O221" s="80"/>
      <c r="P221" s="75">
        <f t="shared" si="16"/>
        <v>0</v>
      </c>
      <c r="Q221" s="76" t="str">
        <f t="shared" si="14"/>
        <v xml:space="preserve"> </v>
      </c>
      <c r="R221" s="167"/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/>
      <c r="H222" s="80"/>
      <c r="I222" s="80"/>
      <c r="J222" s="80"/>
      <c r="K222" s="75">
        <f t="shared" si="15"/>
        <v>0</v>
      </c>
      <c r="L222" s="76" t="str">
        <f t="shared" si="13"/>
        <v xml:space="preserve"> </v>
      </c>
      <c r="M222" s="79"/>
      <c r="N222" s="80"/>
      <c r="O222" s="80"/>
      <c r="P222" s="75">
        <f t="shared" si="16"/>
        <v>0</v>
      </c>
      <c r="Q222" s="76" t="str">
        <f t="shared" si="14"/>
        <v xml:space="preserve"> </v>
      </c>
      <c r="R222" s="167"/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/>
      <c r="H223" s="80"/>
      <c r="I223" s="80"/>
      <c r="J223" s="80"/>
      <c r="K223" s="75">
        <f t="shared" si="15"/>
        <v>0</v>
      </c>
      <c r="L223" s="76" t="str">
        <f t="shared" si="13"/>
        <v xml:space="preserve"> </v>
      </c>
      <c r="M223" s="79"/>
      <c r="N223" s="80"/>
      <c r="O223" s="80"/>
      <c r="P223" s="75">
        <f t="shared" si="16"/>
        <v>0</v>
      </c>
      <c r="Q223" s="76" t="str">
        <f t="shared" si="14"/>
        <v xml:space="preserve"> </v>
      </c>
      <c r="R223" s="167"/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/>
      <c r="H224" s="80"/>
      <c r="I224" s="80"/>
      <c r="J224" s="80"/>
      <c r="K224" s="75">
        <f t="shared" si="15"/>
        <v>0</v>
      </c>
      <c r="L224" s="76" t="str">
        <f t="shared" si="13"/>
        <v xml:space="preserve"> </v>
      </c>
      <c r="M224" s="79"/>
      <c r="N224" s="80"/>
      <c r="O224" s="80"/>
      <c r="P224" s="75">
        <f t="shared" si="16"/>
        <v>0</v>
      </c>
      <c r="Q224" s="76" t="str">
        <f t="shared" si="14"/>
        <v xml:space="preserve"> </v>
      </c>
      <c r="R224" s="167"/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/>
      <c r="H225" s="80"/>
      <c r="I225" s="80"/>
      <c r="J225" s="80"/>
      <c r="K225" s="75">
        <f t="shared" si="15"/>
        <v>0</v>
      </c>
      <c r="L225" s="76" t="str">
        <f t="shared" si="13"/>
        <v xml:space="preserve"> </v>
      </c>
      <c r="M225" s="79"/>
      <c r="N225" s="80"/>
      <c r="O225" s="80"/>
      <c r="P225" s="75">
        <f t="shared" si="16"/>
        <v>0</v>
      </c>
      <c r="Q225" s="76" t="str">
        <f t="shared" si="14"/>
        <v xml:space="preserve"> </v>
      </c>
      <c r="R225" s="167"/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/>
      <c r="H226" s="80"/>
      <c r="I226" s="80"/>
      <c r="J226" s="80"/>
      <c r="K226" s="75">
        <f t="shared" si="15"/>
        <v>0</v>
      </c>
      <c r="L226" s="76" t="str">
        <f t="shared" si="13"/>
        <v xml:space="preserve"> </v>
      </c>
      <c r="M226" s="79"/>
      <c r="N226" s="80"/>
      <c r="O226" s="80"/>
      <c r="P226" s="75">
        <f t="shared" si="16"/>
        <v>0</v>
      </c>
      <c r="Q226" s="76" t="str">
        <f t="shared" si="14"/>
        <v xml:space="preserve"> </v>
      </c>
      <c r="R226" s="167"/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/>
      <c r="H227" s="80"/>
      <c r="I227" s="80"/>
      <c r="J227" s="80"/>
      <c r="K227" s="75">
        <f t="shared" si="15"/>
        <v>0</v>
      </c>
      <c r="L227" s="76" t="str">
        <f t="shared" si="13"/>
        <v xml:space="preserve"> </v>
      </c>
      <c r="M227" s="79"/>
      <c r="N227" s="80"/>
      <c r="O227" s="80"/>
      <c r="P227" s="75">
        <f t="shared" si="16"/>
        <v>0</v>
      </c>
      <c r="Q227" s="76" t="str">
        <f t="shared" si="14"/>
        <v xml:space="preserve"> </v>
      </c>
      <c r="R227" s="167"/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/>
      <c r="H228" s="80"/>
      <c r="I228" s="80"/>
      <c r="J228" s="80"/>
      <c r="K228" s="75">
        <f t="shared" si="15"/>
        <v>0</v>
      </c>
      <c r="L228" s="76" t="str">
        <f t="shared" si="13"/>
        <v xml:space="preserve"> </v>
      </c>
      <c r="M228" s="79"/>
      <c r="N228" s="80"/>
      <c r="O228" s="80"/>
      <c r="P228" s="75">
        <f t="shared" si="16"/>
        <v>0</v>
      </c>
      <c r="Q228" s="76" t="str">
        <f t="shared" si="14"/>
        <v xml:space="preserve"> </v>
      </c>
      <c r="R228" s="167"/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/>
      <c r="H229" s="80"/>
      <c r="I229" s="80"/>
      <c r="J229" s="80"/>
      <c r="K229" s="75">
        <f t="shared" si="15"/>
        <v>0</v>
      </c>
      <c r="L229" s="76" t="str">
        <f t="shared" si="13"/>
        <v xml:space="preserve"> </v>
      </c>
      <c r="M229" s="79"/>
      <c r="N229" s="80"/>
      <c r="O229" s="80"/>
      <c r="P229" s="75">
        <f t="shared" si="16"/>
        <v>0</v>
      </c>
      <c r="Q229" s="76" t="str">
        <f t="shared" si="14"/>
        <v xml:space="preserve"> </v>
      </c>
      <c r="R229" s="167"/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/>
      <c r="H230" s="80"/>
      <c r="I230" s="80"/>
      <c r="J230" s="80"/>
      <c r="K230" s="75">
        <f t="shared" si="15"/>
        <v>0</v>
      </c>
      <c r="L230" s="76" t="str">
        <f t="shared" si="13"/>
        <v xml:space="preserve"> </v>
      </c>
      <c r="M230" s="79"/>
      <c r="N230" s="80"/>
      <c r="O230" s="80"/>
      <c r="P230" s="75">
        <f t="shared" si="16"/>
        <v>0</v>
      </c>
      <c r="Q230" s="76" t="str">
        <f t="shared" si="14"/>
        <v xml:space="preserve"> </v>
      </c>
      <c r="R230" s="167"/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/>
      <c r="H231" s="80"/>
      <c r="I231" s="80"/>
      <c r="J231" s="80"/>
      <c r="K231" s="75">
        <f t="shared" si="15"/>
        <v>0</v>
      </c>
      <c r="L231" s="76" t="str">
        <f t="shared" si="13"/>
        <v xml:space="preserve"> </v>
      </c>
      <c r="M231" s="79"/>
      <c r="N231" s="80"/>
      <c r="O231" s="80"/>
      <c r="P231" s="75">
        <f t="shared" si="16"/>
        <v>0</v>
      </c>
      <c r="Q231" s="76" t="str">
        <f t="shared" si="14"/>
        <v xml:space="preserve"> </v>
      </c>
      <c r="R231" s="167"/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/>
      <c r="H232" s="80"/>
      <c r="I232" s="80"/>
      <c r="J232" s="80"/>
      <c r="K232" s="75">
        <f t="shared" si="15"/>
        <v>0</v>
      </c>
      <c r="L232" s="76" t="str">
        <f t="shared" si="13"/>
        <v xml:space="preserve"> </v>
      </c>
      <c r="M232" s="79"/>
      <c r="N232" s="80"/>
      <c r="O232" s="80"/>
      <c r="P232" s="75">
        <f t="shared" si="16"/>
        <v>0</v>
      </c>
      <c r="Q232" s="76" t="str">
        <f t="shared" si="14"/>
        <v xml:space="preserve"> </v>
      </c>
      <c r="R232" s="167"/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/>
      <c r="H233" s="80"/>
      <c r="I233" s="80"/>
      <c r="J233" s="80"/>
      <c r="K233" s="75">
        <f t="shared" si="15"/>
        <v>0</v>
      </c>
      <c r="L233" s="76" t="str">
        <f t="shared" si="13"/>
        <v xml:space="preserve"> </v>
      </c>
      <c r="M233" s="79"/>
      <c r="N233" s="80"/>
      <c r="O233" s="80"/>
      <c r="P233" s="75">
        <f t="shared" si="16"/>
        <v>0</v>
      </c>
      <c r="Q233" s="76" t="str">
        <f t="shared" si="14"/>
        <v xml:space="preserve"> </v>
      </c>
      <c r="R233" s="167"/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/>
      <c r="H234" s="80"/>
      <c r="I234" s="80"/>
      <c r="J234" s="80"/>
      <c r="K234" s="75">
        <f t="shared" si="15"/>
        <v>0</v>
      </c>
      <c r="L234" s="76" t="str">
        <f t="shared" si="13"/>
        <v xml:space="preserve"> </v>
      </c>
      <c r="M234" s="79"/>
      <c r="N234" s="80"/>
      <c r="O234" s="80"/>
      <c r="P234" s="75">
        <f t="shared" si="16"/>
        <v>0</v>
      </c>
      <c r="Q234" s="76" t="str">
        <f t="shared" si="14"/>
        <v xml:space="preserve"> </v>
      </c>
      <c r="R234" s="167"/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/>
      <c r="H235" s="80"/>
      <c r="I235" s="80"/>
      <c r="J235" s="80"/>
      <c r="K235" s="75">
        <f t="shared" si="15"/>
        <v>0</v>
      </c>
      <c r="L235" s="76" t="str">
        <f t="shared" si="13"/>
        <v xml:space="preserve"> </v>
      </c>
      <c r="M235" s="79"/>
      <c r="N235" s="80"/>
      <c r="O235" s="80"/>
      <c r="P235" s="75">
        <f t="shared" si="16"/>
        <v>0</v>
      </c>
      <c r="Q235" s="76" t="str">
        <f t="shared" si="14"/>
        <v xml:space="preserve"> </v>
      </c>
      <c r="R235" s="167"/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/>
      <c r="H236" s="80"/>
      <c r="I236" s="80"/>
      <c r="J236" s="80"/>
      <c r="K236" s="75">
        <f t="shared" si="15"/>
        <v>0</v>
      </c>
      <c r="L236" s="76" t="str">
        <f t="shared" si="13"/>
        <v xml:space="preserve"> </v>
      </c>
      <c r="M236" s="79"/>
      <c r="N236" s="80"/>
      <c r="O236" s="80"/>
      <c r="P236" s="75">
        <f t="shared" si="16"/>
        <v>0</v>
      </c>
      <c r="Q236" s="76" t="str">
        <f t="shared" si="14"/>
        <v xml:space="preserve"> </v>
      </c>
      <c r="R236" s="167"/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/>
      <c r="H237" s="80"/>
      <c r="I237" s="80"/>
      <c r="J237" s="80"/>
      <c r="K237" s="75">
        <f t="shared" si="15"/>
        <v>0</v>
      </c>
      <c r="L237" s="76" t="str">
        <f t="shared" si="13"/>
        <v xml:space="preserve"> </v>
      </c>
      <c r="M237" s="79"/>
      <c r="N237" s="80"/>
      <c r="O237" s="80"/>
      <c r="P237" s="75">
        <f t="shared" si="16"/>
        <v>0</v>
      </c>
      <c r="Q237" s="76" t="str">
        <f t="shared" si="14"/>
        <v xml:space="preserve"> </v>
      </c>
      <c r="R237" s="167"/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/>
      <c r="H238" s="80"/>
      <c r="I238" s="80"/>
      <c r="J238" s="80"/>
      <c r="K238" s="75">
        <f t="shared" si="15"/>
        <v>0</v>
      </c>
      <c r="L238" s="76" t="str">
        <f t="shared" si="13"/>
        <v xml:space="preserve"> </v>
      </c>
      <c r="M238" s="79"/>
      <c r="N238" s="80"/>
      <c r="O238" s="80"/>
      <c r="P238" s="75">
        <f t="shared" si="16"/>
        <v>0</v>
      </c>
      <c r="Q238" s="76" t="str">
        <f t="shared" si="14"/>
        <v xml:space="preserve"> </v>
      </c>
      <c r="R238" s="167"/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/>
      <c r="H239" s="80"/>
      <c r="I239" s="80"/>
      <c r="J239" s="80"/>
      <c r="K239" s="75">
        <f t="shared" si="15"/>
        <v>0</v>
      </c>
      <c r="L239" s="76" t="str">
        <f t="shared" si="13"/>
        <v xml:space="preserve"> </v>
      </c>
      <c r="M239" s="79"/>
      <c r="N239" s="80"/>
      <c r="O239" s="80"/>
      <c r="P239" s="75">
        <f t="shared" si="16"/>
        <v>0</v>
      </c>
      <c r="Q239" s="76" t="str">
        <f t="shared" si="14"/>
        <v xml:space="preserve"> </v>
      </c>
      <c r="R239" s="167"/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/>
      <c r="H240" s="80"/>
      <c r="I240" s="80"/>
      <c r="J240" s="80"/>
      <c r="K240" s="75">
        <f t="shared" si="15"/>
        <v>0</v>
      </c>
      <c r="L240" s="76" t="str">
        <f t="shared" si="13"/>
        <v xml:space="preserve"> </v>
      </c>
      <c r="M240" s="79"/>
      <c r="N240" s="80"/>
      <c r="O240" s="80"/>
      <c r="P240" s="75">
        <f t="shared" si="16"/>
        <v>0</v>
      </c>
      <c r="Q240" s="76" t="str">
        <f t="shared" si="14"/>
        <v xml:space="preserve"> </v>
      </c>
      <c r="R240" s="167"/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/>
      <c r="H241" s="80"/>
      <c r="I241" s="80"/>
      <c r="J241" s="80"/>
      <c r="K241" s="75">
        <f t="shared" si="15"/>
        <v>0</v>
      </c>
      <c r="L241" s="76" t="str">
        <f t="shared" si="13"/>
        <v xml:space="preserve"> </v>
      </c>
      <c r="M241" s="79"/>
      <c r="N241" s="80"/>
      <c r="O241" s="80"/>
      <c r="P241" s="75">
        <f t="shared" si="16"/>
        <v>0</v>
      </c>
      <c r="Q241" s="76" t="str">
        <f t="shared" si="14"/>
        <v xml:space="preserve"> </v>
      </c>
      <c r="R241" s="167"/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/>
      <c r="H242" s="80"/>
      <c r="I242" s="80"/>
      <c r="J242" s="80"/>
      <c r="K242" s="75">
        <f t="shared" si="15"/>
        <v>0</v>
      </c>
      <c r="L242" s="76" t="str">
        <f t="shared" si="13"/>
        <v xml:space="preserve"> </v>
      </c>
      <c r="M242" s="79"/>
      <c r="N242" s="80"/>
      <c r="O242" s="80"/>
      <c r="P242" s="75">
        <f t="shared" si="16"/>
        <v>0</v>
      </c>
      <c r="Q242" s="76" t="str">
        <f t="shared" si="14"/>
        <v xml:space="preserve"> </v>
      </c>
      <c r="R242" s="167"/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/>
      <c r="H243" s="80"/>
      <c r="I243" s="80"/>
      <c r="J243" s="80"/>
      <c r="K243" s="75">
        <f t="shared" si="15"/>
        <v>0</v>
      </c>
      <c r="L243" s="76" t="str">
        <f t="shared" si="13"/>
        <v xml:space="preserve"> </v>
      </c>
      <c r="M243" s="79"/>
      <c r="N243" s="80"/>
      <c r="O243" s="80"/>
      <c r="P243" s="75">
        <f t="shared" si="16"/>
        <v>0</v>
      </c>
      <c r="Q243" s="76" t="str">
        <f t="shared" si="14"/>
        <v xml:space="preserve"> </v>
      </c>
      <c r="R243" s="167"/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/>
      <c r="H244" s="80"/>
      <c r="I244" s="80"/>
      <c r="J244" s="80"/>
      <c r="K244" s="75">
        <f t="shared" si="15"/>
        <v>0</v>
      </c>
      <c r="L244" s="76" t="str">
        <f t="shared" si="13"/>
        <v xml:space="preserve"> </v>
      </c>
      <c r="M244" s="79"/>
      <c r="N244" s="80"/>
      <c r="O244" s="80"/>
      <c r="P244" s="75">
        <f t="shared" si="16"/>
        <v>0</v>
      </c>
      <c r="Q244" s="76" t="str">
        <f t="shared" si="14"/>
        <v xml:space="preserve"> </v>
      </c>
      <c r="R244" s="167"/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/>
      <c r="H245" s="80"/>
      <c r="I245" s="80"/>
      <c r="J245" s="80"/>
      <c r="K245" s="75">
        <f t="shared" si="15"/>
        <v>0</v>
      </c>
      <c r="L245" s="76" t="str">
        <f t="shared" si="13"/>
        <v xml:space="preserve"> </v>
      </c>
      <c r="M245" s="79"/>
      <c r="N245" s="80"/>
      <c r="O245" s="80"/>
      <c r="P245" s="75">
        <f t="shared" si="16"/>
        <v>0</v>
      </c>
      <c r="Q245" s="76" t="str">
        <f t="shared" si="14"/>
        <v xml:space="preserve"> </v>
      </c>
      <c r="R245" s="167"/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80"/>
      <c r="K246" s="75">
        <f t="shared" si="15"/>
        <v>0</v>
      </c>
      <c r="L246" s="76" t="str">
        <f t="shared" si="13"/>
        <v xml:space="preserve"> </v>
      </c>
      <c r="M246" s="79"/>
      <c r="N246" s="80"/>
      <c r="O246" s="80"/>
      <c r="P246" s="75">
        <f t="shared" si="16"/>
        <v>0</v>
      </c>
      <c r="Q246" s="76" t="str">
        <f t="shared" si="14"/>
        <v xml:space="preserve"> </v>
      </c>
      <c r="R246" s="167"/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5"/>
        <v>0</v>
      </c>
      <c r="L247" s="76" t="str">
        <f t="shared" si="13"/>
        <v xml:space="preserve"> </v>
      </c>
      <c r="M247" s="79"/>
      <c r="N247" s="80"/>
      <c r="O247" s="80"/>
      <c r="P247" s="75">
        <f t="shared" si="16"/>
        <v>0</v>
      </c>
      <c r="Q247" s="76" t="str">
        <f t="shared" si="14"/>
        <v xml:space="preserve"> </v>
      </c>
      <c r="R247" s="167"/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5"/>
        <v>0</v>
      </c>
      <c r="L248" s="76" t="str">
        <f t="shared" si="13"/>
        <v xml:space="preserve"> </v>
      </c>
      <c r="M248" s="79"/>
      <c r="N248" s="80"/>
      <c r="O248" s="80"/>
      <c r="P248" s="75">
        <f t="shared" si="16"/>
        <v>0</v>
      </c>
      <c r="Q248" s="76" t="str">
        <f t="shared" si="14"/>
        <v xml:space="preserve"> </v>
      </c>
      <c r="R248" s="167"/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5"/>
        <v>0</v>
      </c>
      <c r="L249" s="76" t="str">
        <f t="shared" si="13"/>
        <v xml:space="preserve"> </v>
      </c>
      <c r="M249" s="79"/>
      <c r="N249" s="80"/>
      <c r="O249" s="80"/>
      <c r="P249" s="75">
        <f t="shared" si="16"/>
        <v>0</v>
      </c>
      <c r="Q249" s="76" t="str">
        <f t="shared" si="14"/>
        <v xml:space="preserve"> </v>
      </c>
      <c r="R249" s="167"/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5"/>
        <v>0</v>
      </c>
      <c r="L250" s="76" t="str">
        <f t="shared" si="13"/>
        <v xml:space="preserve"> </v>
      </c>
      <c r="M250" s="79"/>
      <c r="N250" s="80"/>
      <c r="O250" s="80"/>
      <c r="P250" s="75">
        <f t="shared" si="16"/>
        <v>0</v>
      </c>
      <c r="Q250" s="76" t="str">
        <f t="shared" si="14"/>
        <v xml:space="preserve"> </v>
      </c>
      <c r="R250" s="167"/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5"/>
        <v>0</v>
      </c>
      <c r="L251" s="76" t="str">
        <f t="shared" si="13"/>
        <v xml:space="preserve"> </v>
      </c>
      <c r="M251" s="79"/>
      <c r="N251" s="80"/>
      <c r="O251" s="80"/>
      <c r="P251" s="75">
        <f t="shared" si="16"/>
        <v>0</v>
      </c>
      <c r="Q251" s="76" t="str">
        <f t="shared" si="14"/>
        <v xml:space="preserve"> </v>
      </c>
      <c r="R251" s="167"/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5"/>
        <v>0</v>
      </c>
      <c r="L252" s="76" t="str">
        <f t="shared" si="13"/>
        <v xml:space="preserve"> </v>
      </c>
      <c r="M252" s="79"/>
      <c r="N252" s="80"/>
      <c r="O252" s="80"/>
      <c r="P252" s="75">
        <f t="shared" si="16"/>
        <v>0</v>
      </c>
      <c r="Q252" s="76" t="str">
        <f t="shared" si="14"/>
        <v xml:space="preserve"> </v>
      </c>
      <c r="R252" s="167"/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5"/>
        <v>0</v>
      </c>
      <c r="L253" s="76" t="str">
        <f t="shared" si="13"/>
        <v xml:space="preserve"> </v>
      </c>
      <c r="M253" s="79"/>
      <c r="N253" s="80"/>
      <c r="O253" s="80"/>
      <c r="P253" s="75">
        <f t="shared" si="16"/>
        <v>0</v>
      </c>
      <c r="Q253" s="76" t="str">
        <f t="shared" si="14"/>
        <v xml:space="preserve"> </v>
      </c>
      <c r="R253" s="167"/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5"/>
        <v>0</v>
      </c>
      <c r="L254" s="76" t="str">
        <f t="shared" si="13"/>
        <v xml:space="preserve"> </v>
      </c>
      <c r="M254" s="79"/>
      <c r="N254" s="80"/>
      <c r="O254" s="80"/>
      <c r="P254" s="75">
        <f t="shared" si="16"/>
        <v>0</v>
      </c>
      <c r="Q254" s="76" t="str">
        <f t="shared" si="14"/>
        <v xml:space="preserve"> </v>
      </c>
      <c r="R254" s="167"/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5"/>
        <v>0</v>
      </c>
      <c r="L255" s="76" t="str">
        <f t="shared" si="13"/>
        <v xml:space="preserve"> </v>
      </c>
      <c r="M255" s="79"/>
      <c r="N255" s="80"/>
      <c r="O255" s="80"/>
      <c r="P255" s="75">
        <f t="shared" si="16"/>
        <v>0</v>
      </c>
      <c r="Q255" s="76" t="str">
        <f t="shared" si="14"/>
        <v xml:space="preserve"> </v>
      </c>
      <c r="R255" s="167"/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5"/>
        <v>0</v>
      </c>
      <c r="L256" s="76" t="str">
        <f t="shared" si="13"/>
        <v xml:space="preserve"> </v>
      </c>
      <c r="M256" s="79"/>
      <c r="N256" s="80"/>
      <c r="O256" s="80"/>
      <c r="P256" s="75">
        <f t="shared" si="16"/>
        <v>0</v>
      </c>
      <c r="Q256" s="76" t="str">
        <f t="shared" si="14"/>
        <v xml:space="preserve"> </v>
      </c>
      <c r="R256" s="167"/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5"/>
        <v>0</v>
      </c>
      <c r="L257" s="76" t="str">
        <f t="shared" si="13"/>
        <v xml:space="preserve"> </v>
      </c>
      <c r="M257" s="79"/>
      <c r="N257" s="80"/>
      <c r="O257" s="80"/>
      <c r="P257" s="75">
        <f t="shared" si="16"/>
        <v>0</v>
      </c>
      <c r="Q257" s="76" t="str">
        <f t="shared" si="14"/>
        <v xml:space="preserve"> </v>
      </c>
      <c r="R257" s="167"/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5"/>
        <v>0</v>
      </c>
      <c r="L258" s="76" t="str">
        <f t="shared" si="13"/>
        <v xml:space="preserve"> </v>
      </c>
      <c r="M258" s="79"/>
      <c r="N258" s="80"/>
      <c r="O258" s="80"/>
      <c r="P258" s="75">
        <f t="shared" si="16"/>
        <v>0</v>
      </c>
      <c r="Q258" s="76" t="str">
        <f t="shared" si="14"/>
        <v xml:space="preserve"> </v>
      </c>
      <c r="R258" s="167"/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5"/>
        <v>0</v>
      </c>
      <c r="L259" s="76" t="str">
        <f t="shared" si="13"/>
        <v xml:space="preserve"> </v>
      </c>
      <c r="M259" s="79"/>
      <c r="N259" s="80"/>
      <c r="O259" s="80"/>
      <c r="P259" s="75">
        <f t="shared" si="16"/>
        <v>0</v>
      </c>
      <c r="Q259" s="76" t="str">
        <f t="shared" si="14"/>
        <v xml:space="preserve"> </v>
      </c>
      <c r="R259" s="167"/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5"/>
        <v>0</v>
      </c>
      <c r="L260" s="76" t="str">
        <f t="shared" si="13"/>
        <v xml:space="preserve"> </v>
      </c>
      <c r="M260" s="79"/>
      <c r="N260" s="80"/>
      <c r="O260" s="80"/>
      <c r="P260" s="75">
        <f t="shared" si="16"/>
        <v>0</v>
      </c>
      <c r="Q260" s="76" t="str">
        <f t="shared" si="14"/>
        <v xml:space="preserve"> </v>
      </c>
      <c r="R260" s="167"/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5"/>
        <v>0</v>
      </c>
      <c r="L261" s="76" t="str">
        <f t="shared" si="13"/>
        <v xml:space="preserve"> </v>
      </c>
      <c r="M261" s="79"/>
      <c r="N261" s="80"/>
      <c r="O261" s="80"/>
      <c r="P261" s="75">
        <f t="shared" si="16"/>
        <v>0</v>
      </c>
      <c r="Q261" s="76" t="str">
        <f t="shared" si="14"/>
        <v xml:space="preserve"> </v>
      </c>
      <c r="R261" s="167"/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5"/>
        <v>0</v>
      </c>
      <c r="L262" s="76" t="str">
        <f t="shared" si="13"/>
        <v xml:space="preserve"> </v>
      </c>
      <c r="M262" s="79"/>
      <c r="N262" s="80"/>
      <c r="O262" s="80"/>
      <c r="P262" s="75">
        <f t="shared" si="16"/>
        <v>0</v>
      </c>
      <c r="Q262" s="76" t="str">
        <f t="shared" si="14"/>
        <v xml:space="preserve"> </v>
      </c>
      <c r="R262" s="167"/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5"/>
        <v>0</v>
      </c>
      <c r="L263" s="76" t="str">
        <f t="shared" ref="L263:L326" si="17">VLOOKUP(K263,predikat,2)</f>
        <v xml:space="preserve"> </v>
      </c>
      <c r="M263" s="79"/>
      <c r="N263" s="80"/>
      <c r="O263" s="80"/>
      <c r="P263" s="75">
        <f t="shared" si="16"/>
        <v>0</v>
      </c>
      <c r="Q263" s="76" t="str">
        <f t="shared" ref="Q263:Q326" si="18">VLOOKUP(P263,predikat,2)</f>
        <v xml:space="preserve"> </v>
      </c>
      <c r="R263" s="167"/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9">IF(COUNTA(G264:I264)=0,0,ROUND((SUM(G264:I264)/COUNTA(G264:I264)*$J$1+SUM(J264)*$J$2)/($J$1+$J$2),0))</f>
        <v>0</v>
      </c>
      <c r="L264" s="76" t="str">
        <f t="shared" si="17"/>
        <v xml:space="preserve"> </v>
      </c>
      <c r="M264" s="79"/>
      <c r="N264" s="80"/>
      <c r="O264" s="80"/>
      <c r="P264" s="75">
        <f t="shared" ref="P264:P326" si="20">IF(SUM(M264:O264)=0,0,ROUND(SUM(M264:O264)/COUNTA(M264:O264),0))</f>
        <v>0</v>
      </c>
      <c r="Q264" s="76" t="str">
        <f t="shared" si="18"/>
        <v xml:space="preserve"> </v>
      </c>
      <c r="R264" s="167"/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9"/>
        <v>0</v>
      </c>
      <c r="L265" s="76" t="str">
        <f t="shared" si="17"/>
        <v xml:space="preserve"> </v>
      </c>
      <c r="M265" s="79"/>
      <c r="N265" s="80"/>
      <c r="O265" s="80"/>
      <c r="P265" s="75">
        <f t="shared" si="20"/>
        <v>0</v>
      </c>
      <c r="Q265" s="76" t="str">
        <f t="shared" si="18"/>
        <v xml:space="preserve"> </v>
      </c>
      <c r="R265" s="167"/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9"/>
        <v>0</v>
      </c>
      <c r="L266" s="76" t="str">
        <f t="shared" si="17"/>
        <v xml:space="preserve"> </v>
      </c>
      <c r="M266" s="79"/>
      <c r="N266" s="80"/>
      <c r="O266" s="80"/>
      <c r="P266" s="75">
        <f t="shared" si="20"/>
        <v>0</v>
      </c>
      <c r="Q266" s="76" t="str">
        <f t="shared" si="18"/>
        <v xml:space="preserve"> </v>
      </c>
      <c r="R266" s="167"/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9"/>
        <v>0</v>
      </c>
      <c r="L267" s="76" t="str">
        <f t="shared" si="17"/>
        <v xml:space="preserve"> </v>
      </c>
      <c r="M267" s="79"/>
      <c r="N267" s="80"/>
      <c r="O267" s="80"/>
      <c r="P267" s="75">
        <f t="shared" si="20"/>
        <v>0</v>
      </c>
      <c r="Q267" s="76" t="str">
        <f t="shared" si="18"/>
        <v xml:space="preserve"> </v>
      </c>
      <c r="R267" s="167"/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9"/>
        <v>0</v>
      </c>
      <c r="L268" s="76" t="str">
        <f t="shared" si="17"/>
        <v xml:space="preserve"> </v>
      </c>
      <c r="M268" s="79"/>
      <c r="N268" s="80"/>
      <c r="O268" s="80"/>
      <c r="P268" s="75">
        <f t="shared" si="20"/>
        <v>0</v>
      </c>
      <c r="Q268" s="76" t="str">
        <f t="shared" si="18"/>
        <v xml:space="preserve"> </v>
      </c>
      <c r="R268" s="167"/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9"/>
        <v>0</v>
      </c>
      <c r="L269" s="76" t="str">
        <f t="shared" si="17"/>
        <v xml:space="preserve"> </v>
      </c>
      <c r="M269" s="79"/>
      <c r="N269" s="80"/>
      <c r="O269" s="80"/>
      <c r="P269" s="75">
        <f t="shared" si="20"/>
        <v>0</v>
      </c>
      <c r="Q269" s="76" t="str">
        <f t="shared" si="18"/>
        <v xml:space="preserve"> </v>
      </c>
      <c r="R269" s="167"/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9"/>
        <v>0</v>
      </c>
      <c r="L270" s="76" t="str">
        <f t="shared" si="17"/>
        <v xml:space="preserve"> </v>
      </c>
      <c r="M270" s="79"/>
      <c r="N270" s="80"/>
      <c r="O270" s="80"/>
      <c r="P270" s="75">
        <f t="shared" si="20"/>
        <v>0</v>
      </c>
      <c r="Q270" s="76" t="str">
        <f t="shared" si="18"/>
        <v xml:space="preserve"> </v>
      </c>
      <c r="R270" s="167"/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9"/>
        <v>0</v>
      </c>
      <c r="L271" s="76" t="str">
        <f t="shared" si="17"/>
        <v xml:space="preserve"> </v>
      </c>
      <c r="M271" s="79"/>
      <c r="N271" s="80"/>
      <c r="O271" s="80"/>
      <c r="P271" s="75">
        <f t="shared" si="20"/>
        <v>0</v>
      </c>
      <c r="Q271" s="76" t="str">
        <f t="shared" si="18"/>
        <v xml:space="preserve"> </v>
      </c>
      <c r="R271" s="167"/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9"/>
        <v>0</v>
      </c>
      <c r="L272" s="76" t="str">
        <f t="shared" si="17"/>
        <v xml:space="preserve"> </v>
      </c>
      <c r="M272" s="79"/>
      <c r="N272" s="80"/>
      <c r="O272" s="80"/>
      <c r="P272" s="75">
        <f t="shared" si="20"/>
        <v>0</v>
      </c>
      <c r="Q272" s="76" t="str">
        <f t="shared" si="18"/>
        <v xml:space="preserve"> </v>
      </c>
      <c r="R272" s="167"/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9"/>
        <v>0</v>
      </c>
      <c r="L273" s="76" t="str">
        <f t="shared" si="17"/>
        <v xml:space="preserve"> </v>
      </c>
      <c r="M273" s="79"/>
      <c r="N273" s="80"/>
      <c r="O273" s="80"/>
      <c r="P273" s="75">
        <f t="shared" si="20"/>
        <v>0</v>
      </c>
      <c r="Q273" s="76" t="str">
        <f t="shared" si="18"/>
        <v xml:space="preserve"> </v>
      </c>
      <c r="R273" s="167"/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9"/>
        <v>0</v>
      </c>
      <c r="L274" s="76" t="str">
        <f t="shared" si="17"/>
        <v xml:space="preserve"> </v>
      </c>
      <c r="M274" s="79"/>
      <c r="N274" s="80"/>
      <c r="O274" s="80"/>
      <c r="P274" s="75">
        <f t="shared" si="20"/>
        <v>0</v>
      </c>
      <c r="Q274" s="76" t="str">
        <f t="shared" si="18"/>
        <v xml:space="preserve"> </v>
      </c>
      <c r="R274" s="167"/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9"/>
        <v>0</v>
      </c>
      <c r="L275" s="76" t="str">
        <f t="shared" si="17"/>
        <v xml:space="preserve"> </v>
      </c>
      <c r="M275" s="79"/>
      <c r="N275" s="80"/>
      <c r="O275" s="80"/>
      <c r="P275" s="75">
        <f t="shared" si="20"/>
        <v>0</v>
      </c>
      <c r="Q275" s="76" t="str">
        <f t="shared" si="18"/>
        <v xml:space="preserve"> </v>
      </c>
      <c r="R275" s="167"/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9"/>
        <v>0</v>
      </c>
      <c r="L276" s="76" t="str">
        <f t="shared" si="17"/>
        <v xml:space="preserve"> </v>
      </c>
      <c r="M276" s="79"/>
      <c r="N276" s="80"/>
      <c r="O276" s="80"/>
      <c r="P276" s="75">
        <f t="shared" si="20"/>
        <v>0</v>
      </c>
      <c r="Q276" s="76" t="str">
        <f t="shared" si="18"/>
        <v xml:space="preserve"> </v>
      </c>
      <c r="R276" s="167"/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9"/>
        <v>0</v>
      </c>
      <c r="L277" s="76" t="str">
        <f t="shared" si="17"/>
        <v xml:space="preserve"> </v>
      </c>
      <c r="M277" s="79"/>
      <c r="N277" s="80"/>
      <c r="O277" s="80"/>
      <c r="P277" s="75">
        <f t="shared" si="20"/>
        <v>0</v>
      </c>
      <c r="Q277" s="76" t="str">
        <f t="shared" si="18"/>
        <v xml:space="preserve"> </v>
      </c>
      <c r="R277" s="167"/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9"/>
        <v>0</v>
      </c>
      <c r="L278" s="76" t="str">
        <f t="shared" si="17"/>
        <v xml:space="preserve"> </v>
      </c>
      <c r="M278" s="79"/>
      <c r="N278" s="80"/>
      <c r="O278" s="80"/>
      <c r="P278" s="75">
        <f t="shared" si="20"/>
        <v>0</v>
      </c>
      <c r="Q278" s="76" t="str">
        <f t="shared" si="18"/>
        <v xml:space="preserve"> </v>
      </c>
      <c r="R278" s="167"/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9"/>
        <v>0</v>
      </c>
      <c r="L279" s="76" t="str">
        <f t="shared" si="17"/>
        <v xml:space="preserve"> </v>
      </c>
      <c r="M279" s="79"/>
      <c r="N279" s="80"/>
      <c r="O279" s="80"/>
      <c r="P279" s="75">
        <f t="shared" si="20"/>
        <v>0</v>
      </c>
      <c r="Q279" s="76" t="str">
        <f t="shared" si="18"/>
        <v xml:space="preserve"> </v>
      </c>
      <c r="R279" s="167"/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9"/>
        <v>0</v>
      </c>
      <c r="L280" s="76" t="str">
        <f t="shared" si="17"/>
        <v xml:space="preserve"> </v>
      </c>
      <c r="M280" s="79"/>
      <c r="N280" s="80"/>
      <c r="O280" s="80"/>
      <c r="P280" s="75">
        <f t="shared" si="20"/>
        <v>0</v>
      </c>
      <c r="Q280" s="76" t="str">
        <f t="shared" si="18"/>
        <v xml:space="preserve"> </v>
      </c>
      <c r="R280" s="167"/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9"/>
        <v>0</v>
      </c>
      <c r="L281" s="76" t="str">
        <f t="shared" si="17"/>
        <v xml:space="preserve"> </v>
      </c>
      <c r="M281" s="79"/>
      <c r="N281" s="80"/>
      <c r="O281" s="80"/>
      <c r="P281" s="75">
        <f t="shared" si="20"/>
        <v>0</v>
      </c>
      <c r="Q281" s="76" t="str">
        <f t="shared" si="18"/>
        <v xml:space="preserve"> </v>
      </c>
      <c r="R281" s="167"/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9"/>
        <v>0</v>
      </c>
      <c r="L282" s="76" t="str">
        <f t="shared" si="17"/>
        <v xml:space="preserve"> </v>
      </c>
      <c r="M282" s="79"/>
      <c r="N282" s="80"/>
      <c r="O282" s="80"/>
      <c r="P282" s="75">
        <f t="shared" si="20"/>
        <v>0</v>
      </c>
      <c r="Q282" s="76" t="str">
        <f t="shared" si="18"/>
        <v xml:space="preserve"> </v>
      </c>
      <c r="R282" s="167"/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9"/>
        <v>0</v>
      </c>
      <c r="L283" s="76" t="str">
        <f t="shared" si="17"/>
        <v xml:space="preserve"> </v>
      </c>
      <c r="M283" s="79"/>
      <c r="N283" s="80"/>
      <c r="O283" s="80"/>
      <c r="P283" s="75">
        <f t="shared" si="20"/>
        <v>0</v>
      </c>
      <c r="Q283" s="76" t="str">
        <f t="shared" si="18"/>
        <v xml:space="preserve"> </v>
      </c>
      <c r="R283" s="167"/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9"/>
        <v>0</v>
      </c>
      <c r="L284" s="76" t="str">
        <f t="shared" si="17"/>
        <v xml:space="preserve"> </v>
      </c>
      <c r="M284" s="79"/>
      <c r="N284" s="80"/>
      <c r="O284" s="80"/>
      <c r="P284" s="75">
        <f t="shared" si="20"/>
        <v>0</v>
      </c>
      <c r="Q284" s="76" t="str">
        <f t="shared" si="18"/>
        <v xml:space="preserve"> </v>
      </c>
      <c r="R284" s="167"/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9"/>
        <v>0</v>
      </c>
      <c r="L285" s="76" t="str">
        <f t="shared" si="17"/>
        <v xml:space="preserve"> </v>
      </c>
      <c r="M285" s="79"/>
      <c r="N285" s="80"/>
      <c r="O285" s="80"/>
      <c r="P285" s="75">
        <f t="shared" si="20"/>
        <v>0</v>
      </c>
      <c r="Q285" s="76" t="str">
        <f t="shared" si="18"/>
        <v xml:space="preserve"> </v>
      </c>
      <c r="R285" s="167"/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9"/>
        <v>0</v>
      </c>
      <c r="L286" s="76" t="str">
        <f t="shared" si="17"/>
        <v xml:space="preserve"> </v>
      </c>
      <c r="M286" s="79"/>
      <c r="N286" s="80"/>
      <c r="O286" s="80"/>
      <c r="P286" s="75">
        <f t="shared" si="20"/>
        <v>0</v>
      </c>
      <c r="Q286" s="76" t="str">
        <f t="shared" si="18"/>
        <v xml:space="preserve"> </v>
      </c>
      <c r="R286" s="167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9"/>
        <v>0</v>
      </c>
      <c r="L287" s="76" t="str">
        <f t="shared" si="17"/>
        <v xml:space="preserve"> </v>
      </c>
      <c r="M287" s="79"/>
      <c r="N287" s="80"/>
      <c r="O287" s="80"/>
      <c r="P287" s="75">
        <f t="shared" si="20"/>
        <v>0</v>
      </c>
      <c r="Q287" s="76" t="str">
        <f t="shared" si="18"/>
        <v xml:space="preserve"> </v>
      </c>
      <c r="R287" s="167"/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9"/>
        <v>0</v>
      </c>
      <c r="L288" s="76" t="str">
        <f t="shared" si="17"/>
        <v xml:space="preserve"> </v>
      </c>
      <c r="M288" s="79"/>
      <c r="N288" s="80"/>
      <c r="O288" s="80"/>
      <c r="P288" s="75">
        <f t="shared" si="20"/>
        <v>0</v>
      </c>
      <c r="Q288" s="76" t="str">
        <f t="shared" si="18"/>
        <v xml:space="preserve"> </v>
      </c>
      <c r="R288" s="167"/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9"/>
        <v>0</v>
      </c>
      <c r="L289" s="76" t="str">
        <f t="shared" si="17"/>
        <v xml:space="preserve"> </v>
      </c>
      <c r="M289" s="79"/>
      <c r="N289" s="80"/>
      <c r="O289" s="80"/>
      <c r="P289" s="75">
        <f t="shared" si="20"/>
        <v>0</v>
      </c>
      <c r="Q289" s="76" t="str">
        <f t="shared" si="18"/>
        <v xml:space="preserve"> </v>
      </c>
      <c r="R289" s="167"/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9"/>
        <v>0</v>
      </c>
      <c r="L290" s="76" t="str">
        <f t="shared" si="17"/>
        <v xml:space="preserve"> </v>
      </c>
      <c r="M290" s="79"/>
      <c r="N290" s="80"/>
      <c r="O290" s="80"/>
      <c r="P290" s="75">
        <f t="shared" si="20"/>
        <v>0</v>
      </c>
      <c r="Q290" s="76" t="str">
        <f t="shared" si="18"/>
        <v xml:space="preserve"> </v>
      </c>
      <c r="R290" s="167"/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9"/>
        <v>0</v>
      </c>
      <c r="L291" s="76" t="str">
        <f t="shared" si="17"/>
        <v xml:space="preserve"> </v>
      </c>
      <c r="M291" s="79"/>
      <c r="N291" s="80"/>
      <c r="O291" s="80"/>
      <c r="P291" s="75">
        <f t="shared" si="20"/>
        <v>0</v>
      </c>
      <c r="Q291" s="76" t="str">
        <f t="shared" si="18"/>
        <v xml:space="preserve"> </v>
      </c>
      <c r="R291" s="167"/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9"/>
        <v>0</v>
      </c>
      <c r="L292" s="76" t="str">
        <f t="shared" si="17"/>
        <v xml:space="preserve"> </v>
      </c>
      <c r="M292" s="79"/>
      <c r="N292" s="80"/>
      <c r="O292" s="80"/>
      <c r="P292" s="75">
        <f t="shared" si="20"/>
        <v>0</v>
      </c>
      <c r="Q292" s="76" t="str">
        <f t="shared" si="18"/>
        <v xml:space="preserve"> </v>
      </c>
      <c r="R292" s="167"/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9"/>
        <v>0</v>
      </c>
      <c r="L293" s="76" t="str">
        <f t="shared" si="17"/>
        <v xml:space="preserve"> </v>
      </c>
      <c r="M293" s="79"/>
      <c r="N293" s="80"/>
      <c r="O293" s="80"/>
      <c r="P293" s="75">
        <f t="shared" si="20"/>
        <v>0</v>
      </c>
      <c r="Q293" s="76" t="str">
        <f t="shared" si="18"/>
        <v xml:space="preserve"> </v>
      </c>
      <c r="R293" s="167"/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9"/>
        <v>0</v>
      </c>
      <c r="L294" s="76" t="str">
        <f t="shared" si="17"/>
        <v xml:space="preserve"> </v>
      </c>
      <c r="M294" s="79"/>
      <c r="N294" s="80"/>
      <c r="O294" s="80"/>
      <c r="P294" s="75">
        <f t="shared" si="20"/>
        <v>0</v>
      </c>
      <c r="Q294" s="76" t="str">
        <f t="shared" si="18"/>
        <v xml:space="preserve"> </v>
      </c>
      <c r="R294" s="167"/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9"/>
        <v>0</v>
      </c>
      <c r="L295" s="76" t="str">
        <f t="shared" si="17"/>
        <v xml:space="preserve"> </v>
      </c>
      <c r="M295" s="79"/>
      <c r="N295" s="80"/>
      <c r="O295" s="80"/>
      <c r="P295" s="75">
        <f t="shared" si="20"/>
        <v>0</v>
      </c>
      <c r="Q295" s="76" t="str">
        <f t="shared" si="18"/>
        <v xml:space="preserve"> </v>
      </c>
      <c r="R295" s="167"/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9"/>
        <v>0</v>
      </c>
      <c r="L296" s="76" t="str">
        <f t="shared" si="17"/>
        <v xml:space="preserve"> </v>
      </c>
      <c r="M296" s="79"/>
      <c r="N296" s="80"/>
      <c r="O296" s="80"/>
      <c r="P296" s="75">
        <f t="shared" si="20"/>
        <v>0</v>
      </c>
      <c r="Q296" s="76" t="str">
        <f t="shared" si="18"/>
        <v xml:space="preserve"> </v>
      </c>
      <c r="R296" s="167"/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9"/>
        <v>0</v>
      </c>
      <c r="L297" s="76" t="str">
        <f t="shared" si="17"/>
        <v xml:space="preserve"> </v>
      </c>
      <c r="M297" s="79"/>
      <c r="N297" s="80"/>
      <c r="O297" s="80"/>
      <c r="P297" s="75">
        <f t="shared" si="20"/>
        <v>0</v>
      </c>
      <c r="Q297" s="76" t="str">
        <f t="shared" si="18"/>
        <v xml:space="preserve"> </v>
      </c>
      <c r="R297" s="167"/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9"/>
        <v>0</v>
      </c>
      <c r="L298" s="76" t="str">
        <f t="shared" si="17"/>
        <v xml:space="preserve"> </v>
      </c>
      <c r="M298" s="79"/>
      <c r="N298" s="80"/>
      <c r="O298" s="80"/>
      <c r="P298" s="75">
        <f t="shared" si="20"/>
        <v>0</v>
      </c>
      <c r="Q298" s="76" t="str">
        <f t="shared" si="18"/>
        <v xml:space="preserve"> </v>
      </c>
      <c r="R298" s="167"/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9"/>
        <v>0</v>
      </c>
      <c r="L299" s="76" t="str">
        <f t="shared" si="17"/>
        <v xml:space="preserve"> </v>
      </c>
      <c r="M299" s="79"/>
      <c r="N299" s="80"/>
      <c r="O299" s="80"/>
      <c r="P299" s="75">
        <f t="shared" si="20"/>
        <v>0</v>
      </c>
      <c r="Q299" s="76" t="str">
        <f t="shared" si="18"/>
        <v xml:space="preserve"> </v>
      </c>
      <c r="R299" s="167"/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9"/>
        <v>0</v>
      </c>
      <c r="L300" s="76" t="str">
        <f t="shared" si="17"/>
        <v xml:space="preserve"> </v>
      </c>
      <c r="M300" s="79"/>
      <c r="N300" s="80"/>
      <c r="O300" s="80"/>
      <c r="P300" s="75">
        <f t="shared" si="20"/>
        <v>0</v>
      </c>
      <c r="Q300" s="76" t="str">
        <f t="shared" si="18"/>
        <v xml:space="preserve"> </v>
      </c>
      <c r="R300" s="167"/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9"/>
        <v>0</v>
      </c>
      <c r="L301" s="76" t="str">
        <f t="shared" si="17"/>
        <v xml:space="preserve"> </v>
      </c>
      <c r="M301" s="79"/>
      <c r="N301" s="80"/>
      <c r="O301" s="80"/>
      <c r="P301" s="75">
        <f t="shared" si="20"/>
        <v>0</v>
      </c>
      <c r="Q301" s="76" t="str">
        <f t="shared" si="18"/>
        <v xml:space="preserve"> </v>
      </c>
      <c r="R301" s="167"/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9"/>
        <v>0</v>
      </c>
      <c r="L302" s="76" t="str">
        <f t="shared" si="17"/>
        <v xml:space="preserve"> </v>
      </c>
      <c r="M302" s="79"/>
      <c r="N302" s="80"/>
      <c r="O302" s="80"/>
      <c r="P302" s="75">
        <f t="shared" si="20"/>
        <v>0</v>
      </c>
      <c r="Q302" s="76" t="str">
        <f t="shared" si="18"/>
        <v xml:space="preserve"> </v>
      </c>
      <c r="R302" s="167"/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9"/>
        <v>0</v>
      </c>
      <c r="L303" s="76" t="str">
        <f t="shared" si="17"/>
        <v xml:space="preserve"> </v>
      </c>
      <c r="M303" s="79"/>
      <c r="N303" s="80"/>
      <c r="O303" s="80"/>
      <c r="P303" s="75">
        <f t="shared" si="20"/>
        <v>0</v>
      </c>
      <c r="Q303" s="76" t="str">
        <f t="shared" si="18"/>
        <v xml:space="preserve"> </v>
      </c>
      <c r="R303" s="167"/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9"/>
        <v>0</v>
      </c>
      <c r="L304" s="76" t="str">
        <f t="shared" si="17"/>
        <v xml:space="preserve"> </v>
      </c>
      <c r="M304" s="79"/>
      <c r="N304" s="80"/>
      <c r="O304" s="80"/>
      <c r="P304" s="75">
        <f t="shared" si="20"/>
        <v>0</v>
      </c>
      <c r="Q304" s="76" t="str">
        <f t="shared" si="18"/>
        <v xml:space="preserve"> </v>
      </c>
      <c r="R304" s="167"/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9"/>
        <v>0</v>
      </c>
      <c r="L305" s="76" t="str">
        <f t="shared" si="17"/>
        <v xml:space="preserve"> </v>
      </c>
      <c r="M305" s="79"/>
      <c r="N305" s="80"/>
      <c r="O305" s="80"/>
      <c r="P305" s="75">
        <f t="shared" si="20"/>
        <v>0</v>
      </c>
      <c r="Q305" s="76" t="str">
        <f t="shared" si="18"/>
        <v xml:space="preserve"> </v>
      </c>
      <c r="R305" s="167"/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9"/>
        <v>0</v>
      </c>
      <c r="L306" s="76" t="str">
        <f t="shared" si="17"/>
        <v xml:space="preserve"> </v>
      </c>
      <c r="M306" s="79"/>
      <c r="N306" s="80"/>
      <c r="O306" s="80"/>
      <c r="P306" s="75">
        <f t="shared" si="20"/>
        <v>0</v>
      </c>
      <c r="Q306" s="76" t="str">
        <f t="shared" si="18"/>
        <v xml:space="preserve"> </v>
      </c>
      <c r="R306" s="167"/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9"/>
        <v>0</v>
      </c>
      <c r="L307" s="76" t="str">
        <f t="shared" si="17"/>
        <v xml:space="preserve"> </v>
      </c>
      <c r="M307" s="79"/>
      <c r="N307" s="80"/>
      <c r="O307" s="80"/>
      <c r="P307" s="75">
        <f t="shared" si="20"/>
        <v>0</v>
      </c>
      <c r="Q307" s="76" t="str">
        <f t="shared" si="18"/>
        <v xml:space="preserve"> </v>
      </c>
      <c r="R307" s="167"/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9"/>
        <v>0</v>
      </c>
      <c r="L308" s="76" t="str">
        <f t="shared" si="17"/>
        <v xml:space="preserve"> </v>
      </c>
      <c r="M308" s="79"/>
      <c r="N308" s="80"/>
      <c r="O308" s="80"/>
      <c r="P308" s="75">
        <f t="shared" si="20"/>
        <v>0</v>
      </c>
      <c r="Q308" s="76" t="str">
        <f t="shared" si="18"/>
        <v xml:space="preserve"> </v>
      </c>
      <c r="R308" s="167"/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9"/>
        <v>0</v>
      </c>
      <c r="L309" s="76" t="str">
        <f t="shared" si="17"/>
        <v xml:space="preserve"> </v>
      </c>
      <c r="M309" s="79"/>
      <c r="N309" s="80"/>
      <c r="O309" s="80"/>
      <c r="P309" s="75">
        <f t="shared" si="20"/>
        <v>0</v>
      </c>
      <c r="Q309" s="76" t="str">
        <f t="shared" si="18"/>
        <v xml:space="preserve"> </v>
      </c>
      <c r="R309" s="167"/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9"/>
        <v>0</v>
      </c>
      <c r="L310" s="76" t="str">
        <f t="shared" si="17"/>
        <v xml:space="preserve"> </v>
      </c>
      <c r="M310" s="79"/>
      <c r="N310" s="80"/>
      <c r="O310" s="80"/>
      <c r="P310" s="75">
        <f t="shared" si="20"/>
        <v>0</v>
      </c>
      <c r="Q310" s="76" t="str">
        <f t="shared" si="18"/>
        <v xml:space="preserve"> </v>
      </c>
      <c r="R310" s="167"/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9"/>
        <v>0</v>
      </c>
      <c r="L311" s="76" t="str">
        <f t="shared" si="17"/>
        <v xml:space="preserve"> </v>
      </c>
      <c r="M311" s="79"/>
      <c r="N311" s="80"/>
      <c r="O311" s="80"/>
      <c r="P311" s="75">
        <f t="shared" si="20"/>
        <v>0</v>
      </c>
      <c r="Q311" s="76" t="str">
        <f t="shared" si="18"/>
        <v xml:space="preserve"> </v>
      </c>
      <c r="R311" s="167"/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9"/>
        <v>0</v>
      </c>
      <c r="L312" s="76" t="str">
        <f t="shared" si="17"/>
        <v xml:space="preserve"> </v>
      </c>
      <c r="M312" s="79"/>
      <c r="N312" s="80"/>
      <c r="O312" s="80"/>
      <c r="P312" s="75">
        <f t="shared" si="20"/>
        <v>0</v>
      </c>
      <c r="Q312" s="76" t="str">
        <f t="shared" si="18"/>
        <v xml:space="preserve"> </v>
      </c>
      <c r="R312" s="167"/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9"/>
        <v>0</v>
      </c>
      <c r="L313" s="76" t="str">
        <f t="shared" si="17"/>
        <v xml:space="preserve"> </v>
      </c>
      <c r="M313" s="79"/>
      <c r="N313" s="80"/>
      <c r="O313" s="80"/>
      <c r="P313" s="75">
        <f t="shared" si="20"/>
        <v>0</v>
      </c>
      <c r="Q313" s="76" t="str">
        <f t="shared" si="18"/>
        <v xml:space="preserve"> </v>
      </c>
      <c r="R313" s="167"/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9"/>
        <v>0</v>
      </c>
      <c r="L314" s="76" t="str">
        <f t="shared" si="17"/>
        <v xml:space="preserve"> </v>
      </c>
      <c r="M314" s="79"/>
      <c r="N314" s="80"/>
      <c r="O314" s="80"/>
      <c r="P314" s="75">
        <f t="shared" si="20"/>
        <v>0</v>
      </c>
      <c r="Q314" s="76" t="str">
        <f t="shared" si="18"/>
        <v xml:space="preserve"> </v>
      </c>
      <c r="R314" s="167"/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9"/>
        <v>0</v>
      </c>
      <c r="L315" s="76" t="str">
        <f t="shared" si="17"/>
        <v xml:space="preserve"> </v>
      </c>
      <c r="M315" s="79"/>
      <c r="N315" s="80"/>
      <c r="O315" s="80"/>
      <c r="P315" s="75">
        <f t="shared" si="20"/>
        <v>0</v>
      </c>
      <c r="Q315" s="76" t="str">
        <f t="shared" si="18"/>
        <v xml:space="preserve"> </v>
      </c>
      <c r="R315" s="167"/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9"/>
        <v>0</v>
      </c>
      <c r="L316" s="76" t="str">
        <f t="shared" si="17"/>
        <v xml:space="preserve"> </v>
      </c>
      <c r="M316" s="79"/>
      <c r="N316" s="80"/>
      <c r="O316" s="80"/>
      <c r="P316" s="75">
        <f t="shared" si="20"/>
        <v>0</v>
      </c>
      <c r="Q316" s="76" t="str">
        <f t="shared" si="18"/>
        <v xml:space="preserve"> </v>
      </c>
      <c r="R316" s="167"/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9"/>
        <v>0</v>
      </c>
      <c r="L317" s="76" t="str">
        <f t="shared" si="17"/>
        <v xml:space="preserve"> </v>
      </c>
      <c r="M317" s="79"/>
      <c r="N317" s="80"/>
      <c r="O317" s="80"/>
      <c r="P317" s="75">
        <f t="shared" si="20"/>
        <v>0</v>
      </c>
      <c r="Q317" s="76" t="str">
        <f t="shared" si="18"/>
        <v xml:space="preserve"> </v>
      </c>
      <c r="R317" s="167"/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9"/>
        <v>0</v>
      </c>
      <c r="L318" s="76" t="str">
        <f t="shared" si="17"/>
        <v xml:space="preserve"> </v>
      </c>
      <c r="M318" s="79"/>
      <c r="N318" s="80"/>
      <c r="O318" s="80"/>
      <c r="P318" s="75">
        <f t="shared" si="20"/>
        <v>0</v>
      </c>
      <c r="Q318" s="76" t="str">
        <f t="shared" si="18"/>
        <v xml:space="preserve"> </v>
      </c>
      <c r="R318" s="167"/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9"/>
        <v>0</v>
      </c>
      <c r="L319" s="76" t="str">
        <f t="shared" si="17"/>
        <v xml:space="preserve"> </v>
      </c>
      <c r="M319" s="79"/>
      <c r="N319" s="80"/>
      <c r="O319" s="80"/>
      <c r="P319" s="75">
        <f t="shared" si="20"/>
        <v>0</v>
      </c>
      <c r="Q319" s="76" t="str">
        <f t="shared" si="18"/>
        <v xml:space="preserve"> </v>
      </c>
      <c r="R319" s="167"/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9"/>
        <v>0</v>
      </c>
      <c r="L320" s="76" t="str">
        <f t="shared" si="17"/>
        <v xml:space="preserve"> </v>
      </c>
      <c r="M320" s="79"/>
      <c r="N320" s="80"/>
      <c r="O320" s="80"/>
      <c r="P320" s="75">
        <f t="shared" si="20"/>
        <v>0</v>
      </c>
      <c r="Q320" s="76" t="str">
        <f t="shared" si="18"/>
        <v xml:space="preserve"> </v>
      </c>
      <c r="R320" s="167"/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9"/>
        <v>0</v>
      </c>
      <c r="L321" s="76" t="str">
        <f t="shared" si="17"/>
        <v xml:space="preserve"> </v>
      </c>
      <c r="M321" s="79"/>
      <c r="N321" s="80"/>
      <c r="O321" s="80"/>
      <c r="P321" s="75">
        <f t="shared" si="20"/>
        <v>0</v>
      </c>
      <c r="Q321" s="76" t="str">
        <f t="shared" si="18"/>
        <v xml:space="preserve"> </v>
      </c>
      <c r="R321" s="167"/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9"/>
        <v>0</v>
      </c>
      <c r="L322" s="76" t="str">
        <f t="shared" si="17"/>
        <v xml:space="preserve"> </v>
      </c>
      <c r="M322" s="79"/>
      <c r="N322" s="80"/>
      <c r="O322" s="80"/>
      <c r="P322" s="75">
        <f t="shared" si="20"/>
        <v>0</v>
      </c>
      <c r="Q322" s="76" t="str">
        <f t="shared" si="18"/>
        <v xml:space="preserve"> </v>
      </c>
      <c r="R322" s="167"/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9"/>
        <v>0</v>
      </c>
      <c r="L323" s="76" t="str">
        <f t="shared" si="17"/>
        <v xml:space="preserve"> </v>
      </c>
      <c r="M323" s="79"/>
      <c r="N323" s="80"/>
      <c r="O323" s="80"/>
      <c r="P323" s="75">
        <f t="shared" si="20"/>
        <v>0</v>
      </c>
      <c r="Q323" s="76" t="str">
        <f t="shared" si="18"/>
        <v xml:space="preserve"> </v>
      </c>
      <c r="R323" s="167"/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9"/>
        <v>0</v>
      </c>
      <c r="L324" s="76" t="str">
        <f t="shared" si="17"/>
        <v xml:space="preserve"> </v>
      </c>
      <c r="M324" s="79"/>
      <c r="N324" s="80"/>
      <c r="O324" s="80"/>
      <c r="P324" s="75">
        <f t="shared" si="20"/>
        <v>0</v>
      </c>
      <c r="Q324" s="76" t="str">
        <f t="shared" si="18"/>
        <v xml:space="preserve"> </v>
      </c>
      <c r="R324" s="167"/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9"/>
        <v>0</v>
      </c>
      <c r="L325" s="76" t="str">
        <f t="shared" si="17"/>
        <v xml:space="preserve"> </v>
      </c>
      <c r="M325" s="79"/>
      <c r="N325" s="80"/>
      <c r="O325" s="80"/>
      <c r="P325" s="75">
        <f t="shared" si="20"/>
        <v>0</v>
      </c>
      <c r="Q325" s="76" t="str">
        <f t="shared" si="18"/>
        <v xml:space="preserve"> </v>
      </c>
      <c r="R325" s="167"/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9"/>
        <v>0</v>
      </c>
      <c r="L326" s="78" t="str">
        <f t="shared" si="17"/>
        <v xml:space="preserve"> </v>
      </c>
      <c r="M326" s="83"/>
      <c r="N326" s="84"/>
      <c r="O326" s="84"/>
      <c r="P326" s="77">
        <f t="shared" si="20"/>
        <v>0</v>
      </c>
      <c r="Q326" s="78" t="str">
        <f t="shared" si="18"/>
        <v xml:space="preserve"> </v>
      </c>
      <c r="R326" s="168"/>
    </row>
  </sheetData>
  <sheetProtection algorithmName="SHA-512" hashValue="4G77Q3N6l9QGC/qnyhiGmVPOKicd1Mqp/dB7hH5rveaugtoRfkaso7ujOwmGsXOMiwko4Fhdy2yZBYga8qwXPw==" saltValue="jQSTjF2p38ao9ep6dYEmZg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58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122">
        <v>2</v>
      </c>
      <c r="I6" s="122">
        <v>3</v>
      </c>
      <c r="J6" s="221"/>
      <c r="K6" s="221"/>
      <c r="L6" s="223"/>
      <c r="M6" s="225"/>
      <c r="N6" s="221"/>
      <c r="O6" s="221"/>
      <c r="P6" s="221"/>
      <c r="Q6" s="209"/>
      <c r="R6" s="253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153"/>
      <c r="H7" s="154"/>
      <c r="I7" s="82"/>
      <c r="J7" s="154"/>
      <c r="K7" s="73">
        <f>IF(COUNTA(G7:I7)=0,0,ROUND((SUM(G7:I7)/COUNTA(G7:I7)*$J$1+SUM(J7)*$J$2)/($J$1+$J$2),0))</f>
        <v>0</v>
      </c>
      <c r="L7" s="74" t="str">
        <f t="shared" ref="L7" si="0">VLOOKUP(K7,predikat,2)</f>
        <v xml:space="preserve"> </v>
      </c>
      <c r="M7" s="81"/>
      <c r="N7" s="82"/>
      <c r="O7" s="82"/>
      <c r="P7" s="73">
        <f>IF(SUM(M7:O7)=0,0,ROUND(SUM(M7:O7)/COUNTA(M7:O7),0))</f>
        <v>0</v>
      </c>
      <c r="Q7" s="164" t="str">
        <f t="shared" ref="Q7:Q70" si="1">VLOOKUP(P7,predikat,2)</f>
        <v xml:space="preserve"> </v>
      </c>
      <c r="R7" s="169"/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155"/>
      <c r="H8" s="156"/>
      <c r="I8" s="80"/>
      <c r="J8" s="156"/>
      <c r="K8" s="75">
        <f t="shared" ref="K8:K71" si="2">IF(COUNTA(G8:I8)=0,0,ROUND((SUM(G8:I8)/COUNTA(G8:I8)*$J$1+SUM(J8)*$J$2)/($J$1+$J$2),0))</f>
        <v>0</v>
      </c>
      <c r="L8" s="76" t="str">
        <f t="shared" ref="L8:L70" si="3">VLOOKUP(K8,predikat,2)</f>
        <v xml:space="preserve"> </v>
      </c>
      <c r="M8" s="79"/>
      <c r="N8" s="80"/>
      <c r="O8" s="80"/>
      <c r="P8" s="75">
        <f t="shared" ref="P8:P71" si="4">IF(SUM(M8:O8)=0,0,ROUND(SUM(M8:O8)/COUNTA(M8:O8),0))</f>
        <v>0</v>
      </c>
      <c r="Q8" s="165" t="str">
        <f t="shared" si="1"/>
        <v xml:space="preserve"> </v>
      </c>
      <c r="R8" s="167"/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155"/>
      <c r="H9" s="156"/>
      <c r="I9" s="80"/>
      <c r="J9" s="156"/>
      <c r="K9" s="75">
        <f t="shared" si="2"/>
        <v>0</v>
      </c>
      <c r="L9" s="76" t="str">
        <f t="shared" si="3"/>
        <v xml:space="preserve"> </v>
      </c>
      <c r="M9" s="79"/>
      <c r="N9" s="80"/>
      <c r="O9" s="80"/>
      <c r="P9" s="75">
        <f t="shared" si="4"/>
        <v>0</v>
      </c>
      <c r="Q9" s="165" t="str">
        <f t="shared" si="1"/>
        <v xml:space="preserve"> </v>
      </c>
      <c r="R9" s="167"/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155"/>
      <c r="H10" s="156"/>
      <c r="I10" s="80"/>
      <c r="J10" s="156"/>
      <c r="K10" s="75">
        <f t="shared" si="2"/>
        <v>0</v>
      </c>
      <c r="L10" s="76" t="str">
        <f t="shared" si="3"/>
        <v xml:space="preserve"> </v>
      </c>
      <c r="M10" s="79"/>
      <c r="N10" s="80"/>
      <c r="O10" s="80"/>
      <c r="P10" s="75">
        <f t="shared" si="4"/>
        <v>0</v>
      </c>
      <c r="Q10" s="165" t="str">
        <f t="shared" si="1"/>
        <v xml:space="preserve"> </v>
      </c>
      <c r="R10" s="167"/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155"/>
      <c r="H11" s="156"/>
      <c r="I11" s="80"/>
      <c r="J11" s="156"/>
      <c r="K11" s="75">
        <f t="shared" si="2"/>
        <v>0</v>
      </c>
      <c r="L11" s="76" t="str">
        <f t="shared" si="3"/>
        <v xml:space="preserve"> </v>
      </c>
      <c r="M11" s="79"/>
      <c r="N11" s="80"/>
      <c r="O11" s="80"/>
      <c r="P11" s="75">
        <f t="shared" si="4"/>
        <v>0</v>
      </c>
      <c r="Q11" s="165" t="str">
        <f t="shared" si="1"/>
        <v xml:space="preserve"> </v>
      </c>
      <c r="R11" s="167"/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155"/>
      <c r="H12" s="156"/>
      <c r="I12" s="80"/>
      <c r="J12" s="156"/>
      <c r="K12" s="75">
        <f t="shared" si="2"/>
        <v>0</v>
      </c>
      <c r="L12" s="76" t="str">
        <f t="shared" si="3"/>
        <v xml:space="preserve"> </v>
      </c>
      <c r="M12" s="79"/>
      <c r="N12" s="80"/>
      <c r="O12" s="80"/>
      <c r="P12" s="75">
        <f t="shared" si="4"/>
        <v>0</v>
      </c>
      <c r="Q12" s="165" t="str">
        <f t="shared" si="1"/>
        <v xml:space="preserve"> </v>
      </c>
      <c r="R12" s="167"/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155"/>
      <c r="H13" s="156"/>
      <c r="I13" s="80"/>
      <c r="J13" s="156"/>
      <c r="K13" s="75">
        <f t="shared" si="2"/>
        <v>0</v>
      </c>
      <c r="L13" s="76" t="str">
        <f t="shared" si="3"/>
        <v xml:space="preserve"> </v>
      </c>
      <c r="M13" s="79"/>
      <c r="N13" s="80"/>
      <c r="O13" s="80"/>
      <c r="P13" s="75">
        <f t="shared" si="4"/>
        <v>0</v>
      </c>
      <c r="Q13" s="165" t="str">
        <f t="shared" si="1"/>
        <v xml:space="preserve"> </v>
      </c>
      <c r="R13" s="167"/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155"/>
      <c r="H14" s="156"/>
      <c r="I14" s="80"/>
      <c r="J14" s="156"/>
      <c r="K14" s="75">
        <f t="shared" si="2"/>
        <v>0</v>
      </c>
      <c r="L14" s="76" t="str">
        <f t="shared" si="3"/>
        <v xml:space="preserve"> </v>
      </c>
      <c r="M14" s="79"/>
      <c r="N14" s="80"/>
      <c r="O14" s="80"/>
      <c r="P14" s="75">
        <f t="shared" si="4"/>
        <v>0</v>
      </c>
      <c r="Q14" s="165" t="str">
        <f t="shared" si="1"/>
        <v xml:space="preserve"> </v>
      </c>
      <c r="R14" s="167"/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155"/>
      <c r="H15" s="156"/>
      <c r="I15" s="80"/>
      <c r="J15" s="156"/>
      <c r="K15" s="75">
        <f t="shared" si="2"/>
        <v>0</v>
      </c>
      <c r="L15" s="76" t="str">
        <f t="shared" si="3"/>
        <v xml:space="preserve"> </v>
      </c>
      <c r="M15" s="79"/>
      <c r="N15" s="80"/>
      <c r="O15" s="80"/>
      <c r="P15" s="75">
        <f t="shared" si="4"/>
        <v>0</v>
      </c>
      <c r="Q15" s="165" t="str">
        <f t="shared" si="1"/>
        <v xml:space="preserve"> </v>
      </c>
      <c r="R15" s="167"/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155"/>
      <c r="H16" s="156"/>
      <c r="I16" s="80"/>
      <c r="J16" s="156"/>
      <c r="K16" s="75">
        <f t="shared" si="2"/>
        <v>0</v>
      </c>
      <c r="L16" s="76" t="str">
        <f t="shared" si="3"/>
        <v xml:space="preserve"> </v>
      </c>
      <c r="M16" s="79"/>
      <c r="N16" s="80"/>
      <c r="O16" s="80"/>
      <c r="P16" s="75">
        <f t="shared" si="4"/>
        <v>0</v>
      </c>
      <c r="Q16" s="165" t="str">
        <f t="shared" si="1"/>
        <v xml:space="preserve"> </v>
      </c>
      <c r="R16" s="167"/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155"/>
      <c r="H17" s="156"/>
      <c r="I17" s="80"/>
      <c r="J17" s="156"/>
      <c r="K17" s="75">
        <f t="shared" si="2"/>
        <v>0</v>
      </c>
      <c r="L17" s="76" t="str">
        <f t="shared" si="3"/>
        <v xml:space="preserve"> </v>
      </c>
      <c r="M17" s="79"/>
      <c r="N17" s="80"/>
      <c r="O17" s="80"/>
      <c r="P17" s="75">
        <f t="shared" si="4"/>
        <v>0</v>
      </c>
      <c r="Q17" s="165" t="str">
        <f t="shared" si="1"/>
        <v xml:space="preserve"> </v>
      </c>
      <c r="R17" s="167"/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155"/>
      <c r="H18" s="156"/>
      <c r="I18" s="80"/>
      <c r="J18" s="156"/>
      <c r="K18" s="75">
        <f t="shared" si="2"/>
        <v>0</v>
      </c>
      <c r="L18" s="76" t="str">
        <f t="shared" si="3"/>
        <v xml:space="preserve"> </v>
      </c>
      <c r="M18" s="79"/>
      <c r="N18" s="80"/>
      <c r="O18" s="80"/>
      <c r="P18" s="75">
        <f t="shared" si="4"/>
        <v>0</v>
      </c>
      <c r="Q18" s="165" t="str">
        <f t="shared" si="1"/>
        <v xml:space="preserve"> </v>
      </c>
      <c r="R18" s="167"/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155"/>
      <c r="H19" s="156"/>
      <c r="I19" s="80"/>
      <c r="J19" s="156"/>
      <c r="K19" s="75">
        <f t="shared" si="2"/>
        <v>0</v>
      </c>
      <c r="L19" s="76" t="str">
        <f t="shared" si="3"/>
        <v xml:space="preserve"> </v>
      </c>
      <c r="M19" s="79"/>
      <c r="N19" s="80"/>
      <c r="O19" s="80"/>
      <c r="P19" s="75">
        <f t="shared" si="4"/>
        <v>0</v>
      </c>
      <c r="Q19" s="165" t="str">
        <f t="shared" si="1"/>
        <v xml:space="preserve"> </v>
      </c>
      <c r="R19" s="167"/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155"/>
      <c r="H20" s="156"/>
      <c r="I20" s="80"/>
      <c r="J20" s="156"/>
      <c r="K20" s="75">
        <f t="shared" si="2"/>
        <v>0</v>
      </c>
      <c r="L20" s="76" t="str">
        <f t="shared" si="3"/>
        <v xml:space="preserve"> </v>
      </c>
      <c r="M20" s="79"/>
      <c r="N20" s="80"/>
      <c r="O20" s="80"/>
      <c r="P20" s="75">
        <f t="shared" si="4"/>
        <v>0</v>
      </c>
      <c r="Q20" s="165" t="str">
        <f t="shared" si="1"/>
        <v xml:space="preserve"> </v>
      </c>
      <c r="R20" s="167"/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155"/>
      <c r="H21" s="156"/>
      <c r="I21" s="80"/>
      <c r="J21" s="156"/>
      <c r="K21" s="75">
        <f t="shared" si="2"/>
        <v>0</v>
      </c>
      <c r="L21" s="76" t="str">
        <f t="shared" si="3"/>
        <v xml:space="preserve"> </v>
      </c>
      <c r="M21" s="79"/>
      <c r="N21" s="80"/>
      <c r="O21" s="80"/>
      <c r="P21" s="75">
        <f t="shared" si="4"/>
        <v>0</v>
      </c>
      <c r="Q21" s="165" t="str">
        <f t="shared" si="1"/>
        <v xml:space="preserve"> </v>
      </c>
      <c r="R21" s="167"/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155"/>
      <c r="H22" s="156"/>
      <c r="I22" s="80"/>
      <c r="J22" s="156"/>
      <c r="K22" s="75">
        <f t="shared" si="2"/>
        <v>0</v>
      </c>
      <c r="L22" s="76" t="str">
        <f t="shared" si="3"/>
        <v xml:space="preserve"> </v>
      </c>
      <c r="M22" s="79"/>
      <c r="N22" s="80"/>
      <c r="O22" s="80"/>
      <c r="P22" s="75">
        <f t="shared" si="4"/>
        <v>0</v>
      </c>
      <c r="Q22" s="165" t="str">
        <f t="shared" si="1"/>
        <v xml:space="preserve"> </v>
      </c>
      <c r="R22" s="167"/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155"/>
      <c r="H23" s="156"/>
      <c r="I23" s="80"/>
      <c r="J23" s="156"/>
      <c r="K23" s="75">
        <f t="shared" si="2"/>
        <v>0</v>
      </c>
      <c r="L23" s="76" t="str">
        <f t="shared" si="3"/>
        <v xml:space="preserve"> </v>
      </c>
      <c r="M23" s="79"/>
      <c r="N23" s="80"/>
      <c r="O23" s="80"/>
      <c r="P23" s="75">
        <f t="shared" si="4"/>
        <v>0</v>
      </c>
      <c r="Q23" s="165" t="str">
        <f t="shared" si="1"/>
        <v xml:space="preserve"> </v>
      </c>
      <c r="R23" s="167"/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155"/>
      <c r="H24" s="156"/>
      <c r="I24" s="80"/>
      <c r="J24" s="156"/>
      <c r="K24" s="75">
        <f t="shared" si="2"/>
        <v>0</v>
      </c>
      <c r="L24" s="76" t="str">
        <f t="shared" si="3"/>
        <v xml:space="preserve"> </v>
      </c>
      <c r="M24" s="79"/>
      <c r="N24" s="80"/>
      <c r="O24" s="80"/>
      <c r="P24" s="75">
        <f t="shared" si="4"/>
        <v>0</v>
      </c>
      <c r="Q24" s="165" t="str">
        <f t="shared" si="1"/>
        <v xml:space="preserve"> </v>
      </c>
      <c r="R24" s="167"/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155"/>
      <c r="H25" s="156"/>
      <c r="I25" s="80"/>
      <c r="J25" s="156"/>
      <c r="K25" s="75">
        <f t="shared" si="2"/>
        <v>0</v>
      </c>
      <c r="L25" s="76" t="str">
        <f t="shared" si="3"/>
        <v xml:space="preserve"> </v>
      </c>
      <c r="M25" s="79"/>
      <c r="N25" s="80"/>
      <c r="O25" s="80"/>
      <c r="P25" s="75">
        <f t="shared" si="4"/>
        <v>0</v>
      </c>
      <c r="Q25" s="165" t="str">
        <f t="shared" si="1"/>
        <v xml:space="preserve"> </v>
      </c>
      <c r="R25" s="167"/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155"/>
      <c r="H26" s="156"/>
      <c r="I26" s="80"/>
      <c r="J26" s="156"/>
      <c r="K26" s="75">
        <f t="shared" si="2"/>
        <v>0</v>
      </c>
      <c r="L26" s="76" t="str">
        <f t="shared" si="3"/>
        <v xml:space="preserve"> </v>
      </c>
      <c r="M26" s="79"/>
      <c r="N26" s="80"/>
      <c r="O26" s="80"/>
      <c r="P26" s="75">
        <f t="shared" si="4"/>
        <v>0</v>
      </c>
      <c r="Q26" s="165" t="str">
        <f t="shared" si="1"/>
        <v xml:space="preserve"> </v>
      </c>
      <c r="R26" s="167"/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155"/>
      <c r="H27" s="156"/>
      <c r="I27" s="80"/>
      <c r="J27" s="156"/>
      <c r="K27" s="75">
        <f t="shared" si="2"/>
        <v>0</v>
      </c>
      <c r="L27" s="76" t="str">
        <f t="shared" si="3"/>
        <v xml:space="preserve"> </v>
      </c>
      <c r="M27" s="79"/>
      <c r="N27" s="80"/>
      <c r="O27" s="80"/>
      <c r="P27" s="75">
        <f t="shared" si="4"/>
        <v>0</v>
      </c>
      <c r="Q27" s="165" t="str">
        <f t="shared" si="1"/>
        <v xml:space="preserve"> </v>
      </c>
      <c r="R27" s="167"/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155"/>
      <c r="H28" s="156"/>
      <c r="I28" s="80"/>
      <c r="J28" s="156"/>
      <c r="K28" s="75">
        <f t="shared" si="2"/>
        <v>0</v>
      </c>
      <c r="L28" s="76" t="str">
        <f t="shared" si="3"/>
        <v xml:space="preserve"> </v>
      </c>
      <c r="M28" s="79"/>
      <c r="N28" s="80"/>
      <c r="O28" s="80"/>
      <c r="P28" s="75">
        <f t="shared" si="4"/>
        <v>0</v>
      </c>
      <c r="Q28" s="165" t="str">
        <f t="shared" si="1"/>
        <v xml:space="preserve"> </v>
      </c>
      <c r="R28" s="167"/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155"/>
      <c r="H29" s="156"/>
      <c r="I29" s="80"/>
      <c r="J29" s="156"/>
      <c r="K29" s="75">
        <f t="shared" si="2"/>
        <v>0</v>
      </c>
      <c r="L29" s="76" t="str">
        <f t="shared" si="3"/>
        <v xml:space="preserve"> </v>
      </c>
      <c r="M29" s="79"/>
      <c r="N29" s="80"/>
      <c r="O29" s="80"/>
      <c r="P29" s="75">
        <f t="shared" si="4"/>
        <v>0</v>
      </c>
      <c r="Q29" s="165" t="str">
        <f t="shared" si="1"/>
        <v xml:space="preserve"> </v>
      </c>
      <c r="R29" s="167"/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155"/>
      <c r="H30" s="156"/>
      <c r="I30" s="80"/>
      <c r="J30" s="156"/>
      <c r="K30" s="75">
        <f t="shared" si="2"/>
        <v>0</v>
      </c>
      <c r="L30" s="76" t="str">
        <f t="shared" si="3"/>
        <v xml:space="preserve"> </v>
      </c>
      <c r="M30" s="79"/>
      <c r="N30" s="80"/>
      <c r="O30" s="80"/>
      <c r="P30" s="75">
        <f t="shared" si="4"/>
        <v>0</v>
      </c>
      <c r="Q30" s="165" t="str">
        <f t="shared" si="1"/>
        <v xml:space="preserve"> </v>
      </c>
      <c r="R30" s="167"/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155"/>
      <c r="H31" s="156"/>
      <c r="I31" s="80"/>
      <c r="J31" s="156"/>
      <c r="K31" s="75">
        <f t="shared" si="2"/>
        <v>0</v>
      </c>
      <c r="L31" s="76" t="str">
        <f t="shared" si="3"/>
        <v xml:space="preserve"> </v>
      </c>
      <c r="M31" s="79"/>
      <c r="N31" s="80"/>
      <c r="O31" s="80"/>
      <c r="P31" s="75">
        <f t="shared" si="4"/>
        <v>0</v>
      </c>
      <c r="Q31" s="165" t="str">
        <f t="shared" si="1"/>
        <v xml:space="preserve"> </v>
      </c>
      <c r="R31" s="167"/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155"/>
      <c r="H32" s="156"/>
      <c r="I32" s="80"/>
      <c r="J32" s="156"/>
      <c r="K32" s="75">
        <f t="shared" si="2"/>
        <v>0</v>
      </c>
      <c r="L32" s="76" t="str">
        <f t="shared" si="3"/>
        <v xml:space="preserve"> </v>
      </c>
      <c r="M32" s="79"/>
      <c r="N32" s="80"/>
      <c r="O32" s="80"/>
      <c r="P32" s="75">
        <f t="shared" si="4"/>
        <v>0</v>
      </c>
      <c r="Q32" s="165" t="str">
        <f t="shared" si="1"/>
        <v xml:space="preserve"> </v>
      </c>
      <c r="R32" s="167"/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155"/>
      <c r="H33" s="156"/>
      <c r="I33" s="80"/>
      <c r="J33" s="156"/>
      <c r="K33" s="75">
        <f t="shared" si="2"/>
        <v>0</v>
      </c>
      <c r="L33" s="76" t="str">
        <f t="shared" si="3"/>
        <v xml:space="preserve"> </v>
      </c>
      <c r="M33" s="79"/>
      <c r="N33" s="80"/>
      <c r="O33" s="80"/>
      <c r="P33" s="75">
        <f t="shared" si="4"/>
        <v>0</v>
      </c>
      <c r="Q33" s="165" t="str">
        <f t="shared" si="1"/>
        <v xml:space="preserve"> </v>
      </c>
      <c r="R33" s="167"/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155"/>
      <c r="H34" s="156"/>
      <c r="I34" s="80"/>
      <c r="J34" s="156"/>
      <c r="K34" s="75">
        <f t="shared" si="2"/>
        <v>0</v>
      </c>
      <c r="L34" s="76" t="str">
        <f t="shared" si="3"/>
        <v xml:space="preserve"> </v>
      </c>
      <c r="M34" s="79"/>
      <c r="N34" s="80"/>
      <c r="O34" s="80"/>
      <c r="P34" s="75">
        <f t="shared" si="4"/>
        <v>0</v>
      </c>
      <c r="Q34" s="165" t="str">
        <f t="shared" si="1"/>
        <v xml:space="preserve"> </v>
      </c>
      <c r="R34" s="167"/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155"/>
      <c r="H35" s="156"/>
      <c r="I35" s="80"/>
      <c r="J35" s="156"/>
      <c r="K35" s="75">
        <f t="shared" si="2"/>
        <v>0</v>
      </c>
      <c r="L35" s="76" t="str">
        <f t="shared" si="3"/>
        <v xml:space="preserve"> </v>
      </c>
      <c r="M35" s="79"/>
      <c r="N35" s="80"/>
      <c r="O35" s="80"/>
      <c r="P35" s="75">
        <f t="shared" si="4"/>
        <v>0</v>
      </c>
      <c r="Q35" s="165" t="str">
        <f t="shared" si="1"/>
        <v xml:space="preserve"> </v>
      </c>
      <c r="R35" s="167"/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155"/>
      <c r="H36" s="156"/>
      <c r="I36" s="80"/>
      <c r="J36" s="156"/>
      <c r="K36" s="75">
        <f t="shared" si="2"/>
        <v>0</v>
      </c>
      <c r="L36" s="76" t="str">
        <f t="shared" si="3"/>
        <v xml:space="preserve"> </v>
      </c>
      <c r="M36" s="79"/>
      <c r="N36" s="80"/>
      <c r="O36" s="80"/>
      <c r="P36" s="75">
        <f t="shared" si="4"/>
        <v>0</v>
      </c>
      <c r="Q36" s="165" t="str">
        <f t="shared" si="1"/>
        <v xml:space="preserve"> </v>
      </c>
      <c r="R36" s="167"/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155"/>
      <c r="H37" s="156"/>
      <c r="I37" s="80"/>
      <c r="J37" s="156"/>
      <c r="K37" s="75">
        <f t="shared" si="2"/>
        <v>0</v>
      </c>
      <c r="L37" s="76" t="str">
        <f t="shared" si="3"/>
        <v xml:space="preserve"> </v>
      </c>
      <c r="M37" s="79"/>
      <c r="N37" s="80"/>
      <c r="O37" s="80"/>
      <c r="P37" s="75">
        <f t="shared" si="4"/>
        <v>0</v>
      </c>
      <c r="Q37" s="165" t="str">
        <f t="shared" si="1"/>
        <v xml:space="preserve"> </v>
      </c>
      <c r="R37" s="167"/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155"/>
      <c r="H38" s="156"/>
      <c r="I38" s="80"/>
      <c r="J38" s="156"/>
      <c r="K38" s="75">
        <f t="shared" si="2"/>
        <v>0</v>
      </c>
      <c r="L38" s="76" t="str">
        <f t="shared" si="3"/>
        <v xml:space="preserve"> </v>
      </c>
      <c r="M38" s="79"/>
      <c r="N38" s="80"/>
      <c r="O38" s="80"/>
      <c r="P38" s="75">
        <f t="shared" si="4"/>
        <v>0</v>
      </c>
      <c r="Q38" s="165" t="str">
        <f t="shared" si="1"/>
        <v xml:space="preserve"> </v>
      </c>
      <c r="R38" s="167"/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155"/>
      <c r="H39" s="156"/>
      <c r="I39" s="80"/>
      <c r="J39" s="156"/>
      <c r="K39" s="75">
        <f t="shared" si="2"/>
        <v>0</v>
      </c>
      <c r="L39" s="76" t="str">
        <f t="shared" si="3"/>
        <v xml:space="preserve"> </v>
      </c>
      <c r="M39" s="79"/>
      <c r="N39" s="80"/>
      <c r="O39" s="80"/>
      <c r="P39" s="75">
        <f t="shared" si="4"/>
        <v>0</v>
      </c>
      <c r="Q39" s="165" t="str">
        <f t="shared" si="1"/>
        <v xml:space="preserve"> </v>
      </c>
      <c r="R39" s="167"/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155"/>
      <c r="H40" s="156"/>
      <c r="I40" s="80"/>
      <c r="J40" s="156"/>
      <c r="K40" s="75">
        <f t="shared" si="2"/>
        <v>0</v>
      </c>
      <c r="L40" s="76" t="str">
        <f t="shared" si="3"/>
        <v xml:space="preserve"> </v>
      </c>
      <c r="M40" s="79"/>
      <c r="N40" s="80"/>
      <c r="O40" s="80"/>
      <c r="P40" s="75">
        <f t="shared" si="4"/>
        <v>0</v>
      </c>
      <c r="Q40" s="165" t="str">
        <f t="shared" si="1"/>
        <v xml:space="preserve"> </v>
      </c>
      <c r="R40" s="167"/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155"/>
      <c r="H41" s="156"/>
      <c r="I41" s="80"/>
      <c r="J41" s="156"/>
      <c r="K41" s="75">
        <f t="shared" si="2"/>
        <v>0</v>
      </c>
      <c r="L41" s="76" t="str">
        <f t="shared" si="3"/>
        <v xml:space="preserve"> </v>
      </c>
      <c r="M41" s="79"/>
      <c r="N41" s="80"/>
      <c r="O41" s="80"/>
      <c r="P41" s="75">
        <f t="shared" si="4"/>
        <v>0</v>
      </c>
      <c r="Q41" s="165" t="str">
        <f t="shared" si="1"/>
        <v xml:space="preserve"> </v>
      </c>
      <c r="R41" s="167"/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155"/>
      <c r="H42" s="156"/>
      <c r="I42" s="80"/>
      <c r="J42" s="156"/>
      <c r="K42" s="75">
        <f t="shared" si="2"/>
        <v>0</v>
      </c>
      <c r="L42" s="76" t="str">
        <f t="shared" si="3"/>
        <v xml:space="preserve"> </v>
      </c>
      <c r="M42" s="79"/>
      <c r="N42" s="80"/>
      <c r="O42" s="80"/>
      <c r="P42" s="75">
        <f t="shared" si="4"/>
        <v>0</v>
      </c>
      <c r="Q42" s="165" t="str">
        <f t="shared" si="1"/>
        <v xml:space="preserve"> </v>
      </c>
      <c r="R42" s="167"/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155"/>
      <c r="H43" s="156"/>
      <c r="I43" s="80"/>
      <c r="J43" s="156"/>
      <c r="K43" s="75">
        <f t="shared" si="2"/>
        <v>0</v>
      </c>
      <c r="L43" s="76" t="str">
        <f t="shared" si="3"/>
        <v xml:space="preserve"> </v>
      </c>
      <c r="M43" s="79"/>
      <c r="N43" s="80"/>
      <c r="O43" s="80"/>
      <c r="P43" s="75">
        <f t="shared" si="4"/>
        <v>0</v>
      </c>
      <c r="Q43" s="165" t="str">
        <f t="shared" si="1"/>
        <v xml:space="preserve"> </v>
      </c>
      <c r="R43" s="167"/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155"/>
      <c r="H44" s="156"/>
      <c r="I44" s="80"/>
      <c r="J44" s="156"/>
      <c r="K44" s="75">
        <f t="shared" si="2"/>
        <v>0</v>
      </c>
      <c r="L44" s="76" t="str">
        <f t="shared" si="3"/>
        <v xml:space="preserve"> </v>
      </c>
      <c r="M44" s="79"/>
      <c r="N44" s="80"/>
      <c r="O44" s="80"/>
      <c r="P44" s="75">
        <f t="shared" si="4"/>
        <v>0</v>
      </c>
      <c r="Q44" s="165" t="str">
        <f t="shared" si="1"/>
        <v xml:space="preserve"> </v>
      </c>
      <c r="R44" s="167"/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79"/>
      <c r="H45" s="80"/>
      <c r="I45" s="80"/>
      <c r="J45" s="80"/>
      <c r="K45" s="75">
        <f t="shared" si="2"/>
        <v>0</v>
      </c>
      <c r="L45" s="76" t="str">
        <f t="shared" si="3"/>
        <v xml:space="preserve"> </v>
      </c>
      <c r="M45" s="79"/>
      <c r="N45" s="80"/>
      <c r="O45" s="80"/>
      <c r="P45" s="75">
        <f t="shared" si="4"/>
        <v>0</v>
      </c>
      <c r="Q45" s="165" t="str">
        <f t="shared" si="1"/>
        <v xml:space="preserve"> </v>
      </c>
      <c r="R45" s="167"/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/>
      <c r="H46" s="80"/>
      <c r="I46" s="80"/>
      <c r="J46" s="80"/>
      <c r="K46" s="75">
        <f t="shared" si="2"/>
        <v>0</v>
      </c>
      <c r="L46" s="76" t="str">
        <f t="shared" si="3"/>
        <v xml:space="preserve"> </v>
      </c>
      <c r="M46" s="79"/>
      <c r="N46" s="80"/>
      <c r="O46" s="80"/>
      <c r="P46" s="75">
        <f t="shared" si="4"/>
        <v>0</v>
      </c>
      <c r="Q46" s="165" t="str">
        <f t="shared" si="1"/>
        <v xml:space="preserve"> </v>
      </c>
      <c r="R46" s="167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79"/>
      <c r="H47" s="80"/>
      <c r="I47" s="80"/>
      <c r="J47" s="80"/>
      <c r="K47" s="75">
        <f t="shared" si="2"/>
        <v>0</v>
      </c>
      <c r="L47" s="76" t="str">
        <f t="shared" si="3"/>
        <v xml:space="preserve"> </v>
      </c>
      <c r="M47" s="79"/>
      <c r="N47" s="80"/>
      <c r="O47" s="80"/>
      <c r="P47" s="75">
        <f t="shared" si="4"/>
        <v>0</v>
      </c>
      <c r="Q47" s="165" t="str">
        <f t="shared" si="1"/>
        <v xml:space="preserve"> </v>
      </c>
      <c r="R47" s="167"/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79"/>
      <c r="H48" s="80"/>
      <c r="I48" s="80"/>
      <c r="J48" s="80"/>
      <c r="K48" s="75">
        <f t="shared" si="2"/>
        <v>0</v>
      </c>
      <c r="L48" s="76" t="str">
        <f t="shared" si="3"/>
        <v xml:space="preserve"> </v>
      </c>
      <c r="M48" s="79"/>
      <c r="N48" s="80"/>
      <c r="O48" s="80"/>
      <c r="P48" s="75">
        <f t="shared" si="4"/>
        <v>0</v>
      </c>
      <c r="Q48" s="165" t="str">
        <f t="shared" si="1"/>
        <v xml:space="preserve"> </v>
      </c>
      <c r="R48" s="167"/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79"/>
      <c r="H49" s="80"/>
      <c r="I49" s="80"/>
      <c r="J49" s="80"/>
      <c r="K49" s="75">
        <f t="shared" si="2"/>
        <v>0</v>
      </c>
      <c r="L49" s="76" t="str">
        <f t="shared" si="3"/>
        <v xml:space="preserve"> </v>
      </c>
      <c r="M49" s="79"/>
      <c r="N49" s="80"/>
      <c r="O49" s="80"/>
      <c r="P49" s="75">
        <f t="shared" si="4"/>
        <v>0</v>
      </c>
      <c r="Q49" s="165" t="str">
        <f t="shared" si="1"/>
        <v xml:space="preserve"> </v>
      </c>
      <c r="R49" s="167"/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79"/>
      <c r="H50" s="80"/>
      <c r="I50" s="80"/>
      <c r="J50" s="80"/>
      <c r="K50" s="75">
        <f t="shared" si="2"/>
        <v>0</v>
      </c>
      <c r="L50" s="76" t="str">
        <f t="shared" si="3"/>
        <v xml:space="preserve"> </v>
      </c>
      <c r="M50" s="79"/>
      <c r="N50" s="80"/>
      <c r="O50" s="80"/>
      <c r="P50" s="75">
        <f t="shared" si="4"/>
        <v>0</v>
      </c>
      <c r="Q50" s="165" t="str">
        <f t="shared" si="1"/>
        <v xml:space="preserve"> </v>
      </c>
      <c r="R50" s="167"/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79"/>
      <c r="H51" s="80"/>
      <c r="I51" s="80"/>
      <c r="J51" s="80"/>
      <c r="K51" s="75">
        <f t="shared" si="2"/>
        <v>0</v>
      </c>
      <c r="L51" s="76" t="str">
        <f t="shared" si="3"/>
        <v xml:space="preserve"> </v>
      </c>
      <c r="M51" s="79"/>
      <c r="N51" s="80"/>
      <c r="O51" s="80"/>
      <c r="P51" s="75">
        <f t="shared" si="4"/>
        <v>0</v>
      </c>
      <c r="Q51" s="165" t="str">
        <f t="shared" si="1"/>
        <v xml:space="preserve"> </v>
      </c>
      <c r="R51" s="167"/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79"/>
      <c r="H52" s="80"/>
      <c r="I52" s="80"/>
      <c r="J52" s="80"/>
      <c r="K52" s="75">
        <f t="shared" si="2"/>
        <v>0</v>
      </c>
      <c r="L52" s="76" t="str">
        <f t="shared" si="3"/>
        <v xml:space="preserve"> </v>
      </c>
      <c r="M52" s="79"/>
      <c r="N52" s="80"/>
      <c r="O52" s="80"/>
      <c r="P52" s="75">
        <f t="shared" si="4"/>
        <v>0</v>
      </c>
      <c r="Q52" s="165" t="str">
        <f t="shared" si="1"/>
        <v xml:space="preserve"> </v>
      </c>
      <c r="R52" s="167"/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79"/>
      <c r="H53" s="80"/>
      <c r="I53" s="80"/>
      <c r="J53" s="80"/>
      <c r="K53" s="75">
        <f t="shared" si="2"/>
        <v>0</v>
      </c>
      <c r="L53" s="76" t="str">
        <f t="shared" si="3"/>
        <v xml:space="preserve"> </v>
      </c>
      <c r="M53" s="79"/>
      <c r="N53" s="80"/>
      <c r="O53" s="80"/>
      <c r="P53" s="75">
        <f t="shared" si="4"/>
        <v>0</v>
      </c>
      <c r="Q53" s="165" t="str">
        <f t="shared" si="1"/>
        <v xml:space="preserve"> </v>
      </c>
      <c r="R53" s="167"/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79"/>
      <c r="H54" s="80"/>
      <c r="I54" s="80"/>
      <c r="J54" s="80"/>
      <c r="K54" s="75">
        <f t="shared" si="2"/>
        <v>0</v>
      </c>
      <c r="L54" s="76" t="str">
        <f t="shared" si="3"/>
        <v xml:space="preserve"> </v>
      </c>
      <c r="M54" s="79"/>
      <c r="N54" s="80"/>
      <c r="O54" s="80"/>
      <c r="P54" s="75">
        <f t="shared" si="4"/>
        <v>0</v>
      </c>
      <c r="Q54" s="165" t="str">
        <f t="shared" si="1"/>
        <v xml:space="preserve"> </v>
      </c>
      <c r="R54" s="167"/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79"/>
      <c r="H55" s="80"/>
      <c r="I55" s="80"/>
      <c r="J55" s="80"/>
      <c r="K55" s="75">
        <f t="shared" si="2"/>
        <v>0</v>
      </c>
      <c r="L55" s="76" t="str">
        <f t="shared" si="3"/>
        <v xml:space="preserve"> </v>
      </c>
      <c r="M55" s="79"/>
      <c r="N55" s="80"/>
      <c r="O55" s="80"/>
      <c r="P55" s="75">
        <f t="shared" si="4"/>
        <v>0</v>
      </c>
      <c r="Q55" s="165" t="str">
        <f t="shared" si="1"/>
        <v xml:space="preserve"> </v>
      </c>
      <c r="R55" s="167"/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79"/>
      <c r="H56" s="80"/>
      <c r="I56" s="80"/>
      <c r="J56" s="80"/>
      <c r="K56" s="75">
        <f t="shared" si="2"/>
        <v>0</v>
      </c>
      <c r="L56" s="76" t="str">
        <f t="shared" si="3"/>
        <v xml:space="preserve"> </v>
      </c>
      <c r="M56" s="79"/>
      <c r="N56" s="80"/>
      <c r="O56" s="80"/>
      <c r="P56" s="75">
        <f t="shared" si="4"/>
        <v>0</v>
      </c>
      <c r="Q56" s="165" t="str">
        <f t="shared" si="1"/>
        <v xml:space="preserve"> </v>
      </c>
      <c r="R56" s="167"/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79"/>
      <c r="H57" s="80"/>
      <c r="I57" s="80"/>
      <c r="J57" s="80"/>
      <c r="K57" s="75">
        <f t="shared" si="2"/>
        <v>0</v>
      </c>
      <c r="L57" s="76" t="str">
        <f t="shared" si="3"/>
        <v xml:space="preserve"> </v>
      </c>
      <c r="M57" s="79"/>
      <c r="N57" s="80"/>
      <c r="O57" s="80"/>
      <c r="P57" s="75">
        <f t="shared" si="4"/>
        <v>0</v>
      </c>
      <c r="Q57" s="165" t="str">
        <f t="shared" si="1"/>
        <v xml:space="preserve"> </v>
      </c>
      <c r="R57" s="167"/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79"/>
      <c r="H58" s="80"/>
      <c r="I58" s="80"/>
      <c r="J58" s="80"/>
      <c r="K58" s="75">
        <f t="shared" si="2"/>
        <v>0</v>
      </c>
      <c r="L58" s="76" t="str">
        <f t="shared" si="3"/>
        <v xml:space="preserve"> </v>
      </c>
      <c r="M58" s="79"/>
      <c r="N58" s="80"/>
      <c r="O58" s="80"/>
      <c r="P58" s="75">
        <f t="shared" si="4"/>
        <v>0</v>
      </c>
      <c r="Q58" s="165" t="str">
        <f t="shared" si="1"/>
        <v xml:space="preserve"> </v>
      </c>
      <c r="R58" s="167"/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79"/>
      <c r="H59" s="80"/>
      <c r="I59" s="80"/>
      <c r="J59" s="80"/>
      <c r="K59" s="75">
        <f t="shared" si="2"/>
        <v>0</v>
      </c>
      <c r="L59" s="76" t="str">
        <f t="shared" si="3"/>
        <v xml:space="preserve"> </v>
      </c>
      <c r="M59" s="79"/>
      <c r="N59" s="80"/>
      <c r="O59" s="80"/>
      <c r="P59" s="75">
        <f t="shared" si="4"/>
        <v>0</v>
      </c>
      <c r="Q59" s="165" t="str">
        <f t="shared" si="1"/>
        <v xml:space="preserve"> </v>
      </c>
      <c r="R59" s="167"/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79"/>
      <c r="H60" s="80"/>
      <c r="I60" s="80"/>
      <c r="J60" s="80"/>
      <c r="K60" s="75">
        <f t="shared" si="2"/>
        <v>0</v>
      </c>
      <c r="L60" s="76" t="str">
        <f t="shared" si="3"/>
        <v xml:space="preserve"> </v>
      </c>
      <c r="M60" s="79"/>
      <c r="N60" s="80"/>
      <c r="O60" s="80"/>
      <c r="P60" s="75">
        <f t="shared" si="4"/>
        <v>0</v>
      </c>
      <c r="Q60" s="165" t="str">
        <f t="shared" si="1"/>
        <v xml:space="preserve"> </v>
      </c>
      <c r="R60" s="167"/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79"/>
      <c r="H61" s="80"/>
      <c r="I61" s="80"/>
      <c r="J61" s="80"/>
      <c r="K61" s="75">
        <f t="shared" si="2"/>
        <v>0</v>
      </c>
      <c r="L61" s="76" t="str">
        <f t="shared" si="3"/>
        <v xml:space="preserve"> </v>
      </c>
      <c r="M61" s="79"/>
      <c r="N61" s="80"/>
      <c r="O61" s="80"/>
      <c r="P61" s="75">
        <f t="shared" si="4"/>
        <v>0</v>
      </c>
      <c r="Q61" s="165" t="str">
        <f t="shared" si="1"/>
        <v xml:space="preserve"> </v>
      </c>
      <c r="R61" s="167"/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79"/>
      <c r="H62" s="80"/>
      <c r="I62" s="80"/>
      <c r="J62" s="80"/>
      <c r="K62" s="75">
        <f t="shared" si="2"/>
        <v>0</v>
      </c>
      <c r="L62" s="76" t="str">
        <f t="shared" si="3"/>
        <v xml:space="preserve"> </v>
      </c>
      <c r="M62" s="79"/>
      <c r="N62" s="80"/>
      <c r="O62" s="80"/>
      <c r="P62" s="75">
        <f t="shared" si="4"/>
        <v>0</v>
      </c>
      <c r="Q62" s="165" t="str">
        <f t="shared" si="1"/>
        <v xml:space="preserve"> </v>
      </c>
      <c r="R62" s="167"/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79"/>
      <c r="H63" s="80"/>
      <c r="I63" s="80"/>
      <c r="J63" s="80"/>
      <c r="K63" s="75">
        <f t="shared" si="2"/>
        <v>0</v>
      </c>
      <c r="L63" s="76" t="str">
        <f t="shared" si="3"/>
        <v xml:space="preserve"> </v>
      </c>
      <c r="M63" s="79"/>
      <c r="N63" s="80"/>
      <c r="O63" s="80"/>
      <c r="P63" s="75">
        <f t="shared" si="4"/>
        <v>0</v>
      </c>
      <c r="Q63" s="165" t="str">
        <f t="shared" si="1"/>
        <v xml:space="preserve"> </v>
      </c>
      <c r="R63" s="167"/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79"/>
      <c r="H64" s="80"/>
      <c r="I64" s="80"/>
      <c r="J64" s="80"/>
      <c r="K64" s="75">
        <f t="shared" si="2"/>
        <v>0</v>
      </c>
      <c r="L64" s="76" t="str">
        <f t="shared" si="3"/>
        <v xml:space="preserve"> </v>
      </c>
      <c r="M64" s="79"/>
      <c r="N64" s="80"/>
      <c r="O64" s="80"/>
      <c r="P64" s="75">
        <f t="shared" si="4"/>
        <v>0</v>
      </c>
      <c r="Q64" s="165" t="str">
        <f t="shared" si="1"/>
        <v xml:space="preserve"> </v>
      </c>
      <c r="R64" s="167"/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79"/>
      <c r="H65" s="80"/>
      <c r="I65" s="80"/>
      <c r="J65" s="80"/>
      <c r="K65" s="75">
        <f t="shared" si="2"/>
        <v>0</v>
      </c>
      <c r="L65" s="76" t="str">
        <f t="shared" si="3"/>
        <v xml:space="preserve"> </v>
      </c>
      <c r="M65" s="79"/>
      <c r="N65" s="80"/>
      <c r="O65" s="80"/>
      <c r="P65" s="75">
        <f t="shared" si="4"/>
        <v>0</v>
      </c>
      <c r="Q65" s="165" t="str">
        <f t="shared" si="1"/>
        <v xml:space="preserve"> </v>
      </c>
      <c r="R65" s="167"/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79"/>
      <c r="H66" s="80"/>
      <c r="I66" s="80"/>
      <c r="J66" s="80"/>
      <c r="K66" s="75">
        <f t="shared" si="2"/>
        <v>0</v>
      </c>
      <c r="L66" s="76" t="str">
        <f t="shared" si="3"/>
        <v xml:space="preserve"> </v>
      </c>
      <c r="M66" s="79"/>
      <c r="N66" s="80"/>
      <c r="O66" s="80"/>
      <c r="P66" s="75">
        <f t="shared" si="4"/>
        <v>0</v>
      </c>
      <c r="Q66" s="165" t="str">
        <f t="shared" si="1"/>
        <v xml:space="preserve"> </v>
      </c>
      <c r="R66" s="167"/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79"/>
      <c r="H67" s="80"/>
      <c r="I67" s="80"/>
      <c r="J67" s="80"/>
      <c r="K67" s="75">
        <f t="shared" si="2"/>
        <v>0</v>
      </c>
      <c r="L67" s="76" t="str">
        <f t="shared" si="3"/>
        <v xml:space="preserve"> </v>
      </c>
      <c r="M67" s="79"/>
      <c r="N67" s="80"/>
      <c r="O67" s="80"/>
      <c r="P67" s="75">
        <f t="shared" si="4"/>
        <v>0</v>
      </c>
      <c r="Q67" s="165" t="str">
        <f t="shared" si="1"/>
        <v xml:space="preserve"> </v>
      </c>
      <c r="R67" s="167"/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79"/>
      <c r="H68" s="80"/>
      <c r="I68" s="80"/>
      <c r="J68" s="80"/>
      <c r="K68" s="75">
        <f t="shared" si="2"/>
        <v>0</v>
      </c>
      <c r="L68" s="76" t="str">
        <f t="shared" si="3"/>
        <v xml:space="preserve"> </v>
      </c>
      <c r="M68" s="79"/>
      <c r="N68" s="80"/>
      <c r="O68" s="80"/>
      <c r="P68" s="75">
        <f t="shared" si="4"/>
        <v>0</v>
      </c>
      <c r="Q68" s="165" t="str">
        <f t="shared" si="1"/>
        <v xml:space="preserve"> </v>
      </c>
      <c r="R68" s="167"/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79"/>
      <c r="H69" s="80"/>
      <c r="I69" s="80"/>
      <c r="J69" s="80"/>
      <c r="K69" s="75">
        <f t="shared" si="2"/>
        <v>0</v>
      </c>
      <c r="L69" s="76" t="str">
        <f t="shared" si="3"/>
        <v xml:space="preserve"> </v>
      </c>
      <c r="M69" s="79"/>
      <c r="N69" s="80"/>
      <c r="O69" s="80"/>
      <c r="P69" s="75">
        <f t="shared" si="4"/>
        <v>0</v>
      </c>
      <c r="Q69" s="165" t="str">
        <f t="shared" si="1"/>
        <v xml:space="preserve"> </v>
      </c>
      <c r="R69" s="167"/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79"/>
      <c r="H70" s="80"/>
      <c r="I70" s="80"/>
      <c r="J70" s="80"/>
      <c r="K70" s="75">
        <f t="shared" si="2"/>
        <v>0</v>
      </c>
      <c r="L70" s="76" t="str">
        <f t="shared" si="3"/>
        <v xml:space="preserve"> </v>
      </c>
      <c r="M70" s="79"/>
      <c r="N70" s="80"/>
      <c r="O70" s="80"/>
      <c r="P70" s="75">
        <f t="shared" si="4"/>
        <v>0</v>
      </c>
      <c r="Q70" s="165" t="str">
        <f t="shared" si="1"/>
        <v xml:space="preserve"> </v>
      </c>
      <c r="R70" s="167"/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79"/>
      <c r="H71" s="80"/>
      <c r="I71" s="80"/>
      <c r="J71" s="80"/>
      <c r="K71" s="75">
        <f t="shared" si="2"/>
        <v>0</v>
      </c>
      <c r="L71" s="76" t="str">
        <f t="shared" ref="L71:L134" si="5">VLOOKUP(K71,predikat,2)</f>
        <v xml:space="preserve"> </v>
      </c>
      <c r="M71" s="79"/>
      <c r="N71" s="80"/>
      <c r="O71" s="80"/>
      <c r="P71" s="75">
        <f t="shared" si="4"/>
        <v>0</v>
      </c>
      <c r="Q71" s="165" t="str">
        <f t="shared" ref="Q71:Q134" si="6">VLOOKUP(P71,predikat,2)</f>
        <v xml:space="preserve"> </v>
      </c>
      <c r="R71" s="167"/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79"/>
      <c r="H72" s="80"/>
      <c r="I72" s="80"/>
      <c r="J72" s="80"/>
      <c r="K72" s="75">
        <f t="shared" ref="K72:K135" si="7">IF(COUNTA(G72:I72)=0,0,ROUND((SUM(G72:I72)/COUNTA(G72:I72)*$J$1+SUM(J72)*$J$2)/($J$1+$J$2),0))</f>
        <v>0</v>
      </c>
      <c r="L72" s="76" t="str">
        <f t="shared" si="5"/>
        <v xml:space="preserve"> </v>
      </c>
      <c r="M72" s="79"/>
      <c r="N72" s="80"/>
      <c r="O72" s="80"/>
      <c r="P72" s="75">
        <f t="shared" ref="P72:P135" si="8">IF(SUM(M72:O72)=0,0,ROUND(SUM(M72:O72)/COUNTA(M72:O72),0))</f>
        <v>0</v>
      </c>
      <c r="Q72" s="165" t="str">
        <f t="shared" si="6"/>
        <v xml:space="preserve"> </v>
      </c>
      <c r="R72" s="167"/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79"/>
      <c r="H73" s="80"/>
      <c r="I73" s="80"/>
      <c r="J73" s="80"/>
      <c r="K73" s="75">
        <f t="shared" si="7"/>
        <v>0</v>
      </c>
      <c r="L73" s="76" t="str">
        <f t="shared" si="5"/>
        <v xml:space="preserve"> </v>
      </c>
      <c r="M73" s="79"/>
      <c r="N73" s="80"/>
      <c r="O73" s="80"/>
      <c r="P73" s="75">
        <f t="shared" si="8"/>
        <v>0</v>
      </c>
      <c r="Q73" s="165" t="str">
        <f t="shared" si="6"/>
        <v xml:space="preserve"> </v>
      </c>
      <c r="R73" s="167"/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79"/>
      <c r="H74" s="80"/>
      <c r="I74" s="80"/>
      <c r="J74" s="80"/>
      <c r="K74" s="75">
        <f t="shared" si="7"/>
        <v>0</v>
      </c>
      <c r="L74" s="76" t="str">
        <f t="shared" si="5"/>
        <v xml:space="preserve"> </v>
      </c>
      <c r="M74" s="79"/>
      <c r="N74" s="80"/>
      <c r="O74" s="80"/>
      <c r="P74" s="75">
        <f t="shared" si="8"/>
        <v>0</v>
      </c>
      <c r="Q74" s="165" t="str">
        <f t="shared" si="6"/>
        <v xml:space="preserve"> </v>
      </c>
      <c r="R74" s="167"/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79"/>
      <c r="H75" s="80"/>
      <c r="I75" s="80"/>
      <c r="J75" s="80"/>
      <c r="K75" s="75">
        <f t="shared" si="7"/>
        <v>0</v>
      </c>
      <c r="L75" s="76" t="str">
        <f t="shared" si="5"/>
        <v xml:space="preserve"> </v>
      </c>
      <c r="M75" s="79"/>
      <c r="N75" s="80"/>
      <c r="O75" s="80"/>
      <c r="P75" s="75">
        <f t="shared" si="8"/>
        <v>0</v>
      </c>
      <c r="Q75" s="165" t="str">
        <f t="shared" si="6"/>
        <v xml:space="preserve"> </v>
      </c>
      <c r="R75" s="167"/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79"/>
      <c r="H76" s="80"/>
      <c r="I76" s="80"/>
      <c r="J76" s="80"/>
      <c r="K76" s="75">
        <f t="shared" si="7"/>
        <v>0</v>
      </c>
      <c r="L76" s="76" t="str">
        <f t="shared" si="5"/>
        <v xml:space="preserve"> </v>
      </c>
      <c r="M76" s="79"/>
      <c r="N76" s="80"/>
      <c r="O76" s="80"/>
      <c r="P76" s="75">
        <f t="shared" si="8"/>
        <v>0</v>
      </c>
      <c r="Q76" s="165" t="str">
        <f t="shared" si="6"/>
        <v xml:space="preserve"> </v>
      </c>
      <c r="R76" s="167"/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79"/>
      <c r="H77" s="80"/>
      <c r="I77" s="80"/>
      <c r="J77" s="80"/>
      <c r="K77" s="75">
        <f t="shared" si="7"/>
        <v>0</v>
      </c>
      <c r="L77" s="76" t="str">
        <f t="shared" si="5"/>
        <v xml:space="preserve"> </v>
      </c>
      <c r="M77" s="79"/>
      <c r="N77" s="80"/>
      <c r="O77" s="80"/>
      <c r="P77" s="75">
        <f t="shared" si="8"/>
        <v>0</v>
      </c>
      <c r="Q77" s="165" t="str">
        <f t="shared" si="6"/>
        <v xml:space="preserve"> </v>
      </c>
      <c r="R77" s="167"/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79"/>
      <c r="H78" s="80"/>
      <c r="I78" s="80"/>
      <c r="J78" s="80"/>
      <c r="K78" s="75">
        <f t="shared" si="7"/>
        <v>0</v>
      </c>
      <c r="L78" s="76" t="str">
        <f t="shared" si="5"/>
        <v xml:space="preserve"> </v>
      </c>
      <c r="M78" s="79"/>
      <c r="N78" s="80"/>
      <c r="O78" s="80"/>
      <c r="P78" s="75">
        <f t="shared" si="8"/>
        <v>0</v>
      </c>
      <c r="Q78" s="165" t="str">
        <f t="shared" si="6"/>
        <v xml:space="preserve"> </v>
      </c>
      <c r="R78" s="167"/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79"/>
      <c r="H79" s="80"/>
      <c r="I79" s="80"/>
      <c r="J79" s="80"/>
      <c r="K79" s="75">
        <f t="shared" si="7"/>
        <v>0</v>
      </c>
      <c r="L79" s="76" t="str">
        <f t="shared" si="5"/>
        <v xml:space="preserve"> </v>
      </c>
      <c r="M79" s="79"/>
      <c r="N79" s="80"/>
      <c r="O79" s="80"/>
      <c r="P79" s="75">
        <f t="shared" si="8"/>
        <v>0</v>
      </c>
      <c r="Q79" s="165" t="str">
        <f t="shared" si="6"/>
        <v xml:space="preserve"> </v>
      </c>
      <c r="R79" s="167"/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79"/>
      <c r="H80" s="80"/>
      <c r="I80" s="80"/>
      <c r="J80" s="80"/>
      <c r="K80" s="75">
        <f t="shared" si="7"/>
        <v>0</v>
      </c>
      <c r="L80" s="76" t="str">
        <f t="shared" si="5"/>
        <v xml:space="preserve"> </v>
      </c>
      <c r="M80" s="79"/>
      <c r="N80" s="80"/>
      <c r="O80" s="80"/>
      <c r="P80" s="75">
        <f t="shared" si="8"/>
        <v>0</v>
      </c>
      <c r="Q80" s="165" t="str">
        <f t="shared" si="6"/>
        <v xml:space="preserve"> </v>
      </c>
      <c r="R80" s="167"/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79"/>
      <c r="H81" s="80"/>
      <c r="I81" s="80"/>
      <c r="J81" s="80"/>
      <c r="K81" s="75">
        <f t="shared" si="7"/>
        <v>0</v>
      </c>
      <c r="L81" s="76" t="str">
        <f t="shared" si="5"/>
        <v xml:space="preserve"> </v>
      </c>
      <c r="M81" s="79"/>
      <c r="N81" s="80"/>
      <c r="O81" s="80"/>
      <c r="P81" s="75">
        <f t="shared" si="8"/>
        <v>0</v>
      </c>
      <c r="Q81" s="165" t="str">
        <f t="shared" si="6"/>
        <v xml:space="preserve"> </v>
      </c>
      <c r="R81" s="167"/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79"/>
      <c r="H82" s="80"/>
      <c r="I82" s="80"/>
      <c r="J82" s="80"/>
      <c r="K82" s="75">
        <f t="shared" si="7"/>
        <v>0</v>
      </c>
      <c r="L82" s="76" t="str">
        <f t="shared" si="5"/>
        <v xml:space="preserve"> </v>
      </c>
      <c r="M82" s="79"/>
      <c r="N82" s="80"/>
      <c r="O82" s="80"/>
      <c r="P82" s="75">
        <f t="shared" si="8"/>
        <v>0</v>
      </c>
      <c r="Q82" s="165" t="str">
        <f t="shared" si="6"/>
        <v xml:space="preserve"> </v>
      </c>
      <c r="R82" s="167"/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79"/>
      <c r="H83" s="80"/>
      <c r="I83" s="80"/>
      <c r="J83" s="80"/>
      <c r="K83" s="75">
        <f t="shared" si="7"/>
        <v>0</v>
      </c>
      <c r="L83" s="76" t="str">
        <f t="shared" si="5"/>
        <v xml:space="preserve"> </v>
      </c>
      <c r="M83" s="79"/>
      <c r="N83" s="80"/>
      <c r="O83" s="80"/>
      <c r="P83" s="75">
        <f t="shared" si="8"/>
        <v>0</v>
      </c>
      <c r="Q83" s="165" t="str">
        <f t="shared" si="6"/>
        <v xml:space="preserve"> </v>
      </c>
      <c r="R83" s="167"/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79"/>
      <c r="H84" s="80"/>
      <c r="I84" s="80"/>
      <c r="J84" s="80"/>
      <c r="K84" s="75">
        <f t="shared" si="7"/>
        <v>0</v>
      </c>
      <c r="L84" s="76" t="str">
        <f t="shared" si="5"/>
        <v xml:space="preserve"> </v>
      </c>
      <c r="M84" s="79"/>
      <c r="N84" s="80"/>
      <c r="O84" s="80"/>
      <c r="P84" s="75">
        <f t="shared" si="8"/>
        <v>0</v>
      </c>
      <c r="Q84" s="165" t="str">
        <f t="shared" si="6"/>
        <v xml:space="preserve"> </v>
      </c>
      <c r="R84" s="167"/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79"/>
      <c r="H85" s="80"/>
      <c r="I85" s="80"/>
      <c r="J85" s="80"/>
      <c r="K85" s="75">
        <f t="shared" si="7"/>
        <v>0</v>
      </c>
      <c r="L85" s="76" t="str">
        <f t="shared" si="5"/>
        <v xml:space="preserve"> </v>
      </c>
      <c r="M85" s="79"/>
      <c r="N85" s="80"/>
      <c r="O85" s="80"/>
      <c r="P85" s="75">
        <f t="shared" si="8"/>
        <v>0</v>
      </c>
      <c r="Q85" s="165" t="str">
        <f t="shared" si="6"/>
        <v xml:space="preserve"> </v>
      </c>
      <c r="R85" s="167"/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79"/>
      <c r="H86" s="80"/>
      <c r="I86" s="80"/>
      <c r="J86" s="80"/>
      <c r="K86" s="75">
        <f t="shared" si="7"/>
        <v>0</v>
      </c>
      <c r="L86" s="76" t="str">
        <f t="shared" si="5"/>
        <v xml:space="preserve"> </v>
      </c>
      <c r="M86" s="79"/>
      <c r="N86" s="80"/>
      <c r="O86" s="80"/>
      <c r="P86" s="75">
        <f t="shared" si="8"/>
        <v>0</v>
      </c>
      <c r="Q86" s="165" t="str">
        <f t="shared" si="6"/>
        <v xml:space="preserve"> </v>
      </c>
      <c r="R86" s="167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79"/>
      <c r="H87" s="80"/>
      <c r="I87" s="80"/>
      <c r="J87" s="80"/>
      <c r="K87" s="75">
        <f t="shared" si="7"/>
        <v>0</v>
      </c>
      <c r="L87" s="76" t="str">
        <f t="shared" si="5"/>
        <v xml:space="preserve"> </v>
      </c>
      <c r="M87" s="79"/>
      <c r="N87" s="80"/>
      <c r="O87" s="80"/>
      <c r="P87" s="75">
        <f t="shared" si="8"/>
        <v>0</v>
      </c>
      <c r="Q87" s="165" t="str">
        <f t="shared" si="6"/>
        <v xml:space="preserve"> </v>
      </c>
      <c r="R87" s="167"/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79"/>
      <c r="H88" s="80"/>
      <c r="I88" s="80"/>
      <c r="J88" s="80"/>
      <c r="K88" s="75">
        <f t="shared" si="7"/>
        <v>0</v>
      </c>
      <c r="L88" s="76" t="str">
        <f t="shared" si="5"/>
        <v xml:space="preserve"> </v>
      </c>
      <c r="M88" s="79"/>
      <c r="N88" s="80"/>
      <c r="O88" s="80"/>
      <c r="P88" s="75">
        <f t="shared" si="8"/>
        <v>0</v>
      </c>
      <c r="Q88" s="165" t="str">
        <f t="shared" si="6"/>
        <v xml:space="preserve"> </v>
      </c>
      <c r="R88" s="167"/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79"/>
      <c r="H89" s="80"/>
      <c r="I89" s="80"/>
      <c r="J89" s="80"/>
      <c r="K89" s="75">
        <f t="shared" si="7"/>
        <v>0</v>
      </c>
      <c r="L89" s="76" t="str">
        <f t="shared" si="5"/>
        <v xml:space="preserve"> </v>
      </c>
      <c r="M89" s="79"/>
      <c r="N89" s="80"/>
      <c r="O89" s="80"/>
      <c r="P89" s="75">
        <f t="shared" si="8"/>
        <v>0</v>
      </c>
      <c r="Q89" s="165" t="str">
        <f t="shared" si="6"/>
        <v xml:space="preserve"> </v>
      </c>
      <c r="R89" s="167"/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79"/>
      <c r="H90" s="80"/>
      <c r="I90" s="80"/>
      <c r="J90" s="80"/>
      <c r="K90" s="75">
        <f t="shared" si="7"/>
        <v>0</v>
      </c>
      <c r="L90" s="76" t="str">
        <f t="shared" si="5"/>
        <v xml:space="preserve"> </v>
      </c>
      <c r="M90" s="79"/>
      <c r="N90" s="80"/>
      <c r="O90" s="80"/>
      <c r="P90" s="75">
        <f t="shared" si="8"/>
        <v>0</v>
      </c>
      <c r="Q90" s="165" t="str">
        <f t="shared" si="6"/>
        <v xml:space="preserve"> </v>
      </c>
      <c r="R90" s="167"/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79"/>
      <c r="H91" s="80"/>
      <c r="I91" s="80"/>
      <c r="J91" s="80"/>
      <c r="K91" s="75">
        <f t="shared" si="7"/>
        <v>0</v>
      </c>
      <c r="L91" s="76" t="str">
        <f t="shared" si="5"/>
        <v xml:space="preserve"> </v>
      </c>
      <c r="M91" s="79"/>
      <c r="N91" s="80"/>
      <c r="O91" s="80"/>
      <c r="P91" s="75">
        <f t="shared" si="8"/>
        <v>0</v>
      </c>
      <c r="Q91" s="165" t="str">
        <f t="shared" si="6"/>
        <v xml:space="preserve"> </v>
      </c>
      <c r="R91" s="167"/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79"/>
      <c r="H92" s="80"/>
      <c r="I92" s="80"/>
      <c r="J92" s="80"/>
      <c r="K92" s="75">
        <f t="shared" si="7"/>
        <v>0</v>
      </c>
      <c r="L92" s="76" t="str">
        <f t="shared" si="5"/>
        <v xml:space="preserve"> </v>
      </c>
      <c r="M92" s="79"/>
      <c r="N92" s="80"/>
      <c r="O92" s="80"/>
      <c r="P92" s="75">
        <f t="shared" si="8"/>
        <v>0</v>
      </c>
      <c r="Q92" s="165" t="str">
        <f t="shared" si="6"/>
        <v xml:space="preserve"> </v>
      </c>
      <c r="R92" s="167"/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79"/>
      <c r="H93" s="80"/>
      <c r="I93" s="80"/>
      <c r="J93" s="80"/>
      <c r="K93" s="75">
        <f t="shared" si="7"/>
        <v>0</v>
      </c>
      <c r="L93" s="76" t="str">
        <f t="shared" si="5"/>
        <v xml:space="preserve"> </v>
      </c>
      <c r="M93" s="79"/>
      <c r="N93" s="80"/>
      <c r="O93" s="80"/>
      <c r="P93" s="75">
        <f t="shared" si="8"/>
        <v>0</v>
      </c>
      <c r="Q93" s="165" t="str">
        <f t="shared" si="6"/>
        <v xml:space="preserve"> </v>
      </c>
      <c r="R93" s="167"/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79"/>
      <c r="H94" s="80"/>
      <c r="I94" s="80"/>
      <c r="J94" s="80"/>
      <c r="K94" s="75">
        <f t="shared" si="7"/>
        <v>0</v>
      </c>
      <c r="L94" s="76" t="str">
        <f t="shared" si="5"/>
        <v xml:space="preserve"> </v>
      </c>
      <c r="M94" s="79"/>
      <c r="N94" s="80"/>
      <c r="O94" s="80"/>
      <c r="P94" s="75">
        <f t="shared" si="8"/>
        <v>0</v>
      </c>
      <c r="Q94" s="165" t="str">
        <f t="shared" si="6"/>
        <v xml:space="preserve"> </v>
      </c>
      <c r="R94" s="167"/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79"/>
      <c r="H95" s="80"/>
      <c r="I95" s="80"/>
      <c r="J95" s="80"/>
      <c r="K95" s="75">
        <f t="shared" si="7"/>
        <v>0</v>
      </c>
      <c r="L95" s="76" t="str">
        <f t="shared" si="5"/>
        <v xml:space="preserve"> </v>
      </c>
      <c r="M95" s="79"/>
      <c r="N95" s="80"/>
      <c r="O95" s="80"/>
      <c r="P95" s="75">
        <f t="shared" si="8"/>
        <v>0</v>
      </c>
      <c r="Q95" s="165" t="str">
        <f t="shared" si="6"/>
        <v xml:space="preserve"> </v>
      </c>
      <c r="R95" s="167"/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79"/>
      <c r="H96" s="80"/>
      <c r="I96" s="80"/>
      <c r="J96" s="80"/>
      <c r="K96" s="75">
        <f t="shared" si="7"/>
        <v>0</v>
      </c>
      <c r="L96" s="76" t="str">
        <f t="shared" si="5"/>
        <v xml:space="preserve"> </v>
      </c>
      <c r="M96" s="79"/>
      <c r="N96" s="80"/>
      <c r="O96" s="80"/>
      <c r="P96" s="75">
        <f t="shared" si="8"/>
        <v>0</v>
      </c>
      <c r="Q96" s="165" t="str">
        <f t="shared" si="6"/>
        <v xml:space="preserve"> </v>
      </c>
      <c r="R96" s="167"/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79"/>
      <c r="H97" s="80"/>
      <c r="I97" s="80"/>
      <c r="J97" s="80"/>
      <c r="K97" s="75">
        <f t="shared" si="7"/>
        <v>0</v>
      </c>
      <c r="L97" s="76" t="str">
        <f t="shared" si="5"/>
        <v xml:space="preserve"> </v>
      </c>
      <c r="M97" s="79"/>
      <c r="N97" s="80"/>
      <c r="O97" s="80"/>
      <c r="P97" s="75">
        <f t="shared" si="8"/>
        <v>0</v>
      </c>
      <c r="Q97" s="165" t="str">
        <f t="shared" si="6"/>
        <v xml:space="preserve"> </v>
      </c>
      <c r="R97" s="167"/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79"/>
      <c r="H98" s="80"/>
      <c r="I98" s="80"/>
      <c r="J98" s="80"/>
      <c r="K98" s="75">
        <f t="shared" si="7"/>
        <v>0</v>
      </c>
      <c r="L98" s="76" t="str">
        <f t="shared" si="5"/>
        <v xml:space="preserve"> </v>
      </c>
      <c r="M98" s="79"/>
      <c r="N98" s="80"/>
      <c r="O98" s="80"/>
      <c r="P98" s="75">
        <f t="shared" si="8"/>
        <v>0</v>
      </c>
      <c r="Q98" s="165" t="str">
        <f t="shared" si="6"/>
        <v xml:space="preserve"> </v>
      </c>
      <c r="R98" s="167"/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79"/>
      <c r="H99" s="80"/>
      <c r="I99" s="80"/>
      <c r="J99" s="80"/>
      <c r="K99" s="75">
        <f t="shared" si="7"/>
        <v>0</v>
      </c>
      <c r="L99" s="76" t="str">
        <f t="shared" si="5"/>
        <v xml:space="preserve"> </v>
      </c>
      <c r="M99" s="79"/>
      <c r="N99" s="80"/>
      <c r="O99" s="80"/>
      <c r="P99" s="75">
        <f t="shared" si="8"/>
        <v>0</v>
      </c>
      <c r="Q99" s="165" t="str">
        <f t="shared" si="6"/>
        <v xml:space="preserve"> </v>
      </c>
      <c r="R99" s="167"/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79"/>
      <c r="H100" s="80"/>
      <c r="I100" s="80"/>
      <c r="J100" s="80"/>
      <c r="K100" s="75">
        <f t="shared" si="7"/>
        <v>0</v>
      </c>
      <c r="L100" s="76" t="str">
        <f t="shared" si="5"/>
        <v xml:space="preserve"> </v>
      </c>
      <c r="M100" s="79"/>
      <c r="N100" s="80"/>
      <c r="O100" s="80"/>
      <c r="P100" s="75">
        <f t="shared" si="8"/>
        <v>0</v>
      </c>
      <c r="Q100" s="165" t="str">
        <f t="shared" si="6"/>
        <v xml:space="preserve"> </v>
      </c>
      <c r="R100" s="167"/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79"/>
      <c r="H101" s="80"/>
      <c r="I101" s="80"/>
      <c r="J101" s="80"/>
      <c r="K101" s="75">
        <f t="shared" si="7"/>
        <v>0</v>
      </c>
      <c r="L101" s="76" t="str">
        <f t="shared" si="5"/>
        <v xml:space="preserve"> </v>
      </c>
      <c r="M101" s="79"/>
      <c r="N101" s="80"/>
      <c r="O101" s="80"/>
      <c r="P101" s="75">
        <f t="shared" si="8"/>
        <v>0</v>
      </c>
      <c r="Q101" s="165" t="str">
        <f t="shared" si="6"/>
        <v xml:space="preserve"> </v>
      </c>
      <c r="R101" s="167"/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79"/>
      <c r="H102" s="80"/>
      <c r="I102" s="80"/>
      <c r="J102" s="80"/>
      <c r="K102" s="75">
        <f t="shared" si="7"/>
        <v>0</v>
      </c>
      <c r="L102" s="76" t="str">
        <f t="shared" si="5"/>
        <v xml:space="preserve"> </v>
      </c>
      <c r="M102" s="79"/>
      <c r="N102" s="80"/>
      <c r="O102" s="80"/>
      <c r="P102" s="75">
        <f t="shared" si="8"/>
        <v>0</v>
      </c>
      <c r="Q102" s="165" t="str">
        <f t="shared" si="6"/>
        <v xml:space="preserve"> </v>
      </c>
      <c r="R102" s="167"/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79"/>
      <c r="H103" s="80"/>
      <c r="I103" s="80"/>
      <c r="J103" s="80"/>
      <c r="K103" s="75">
        <f t="shared" si="7"/>
        <v>0</v>
      </c>
      <c r="L103" s="76" t="str">
        <f t="shared" si="5"/>
        <v xml:space="preserve"> </v>
      </c>
      <c r="M103" s="79"/>
      <c r="N103" s="80"/>
      <c r="O103" s="80"/>
      <c r="P103" s="75">
        <f t="shared" si="8"/>
        <v>0</v>
      </c>
      <c r="Q103" s="165" t="str">
        <f t="shared" si="6"/>
        <v xml:space="preserve"> </v>
      </c>
      <c r="R103" s="167"/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79"/>
      <c r="H104" s="80"/>
      <c r="I104" s="80"/>
      <c r="J104" s="80"/>
      <c r="K104" s="75">
        <f t="shared" si="7"/>
        <v>0</v>
      </c>
      <c r="L104" s="76" t="str">
        <f t="shared" si="5"/>
        <v xml:space="preserve"> </v>
      </c>
      <c r="M104" s="79"/>
      <c r="N104" s="80"/>
      <c r="O104" s="80"/>
      <c r="P104" s="75">
        <f t="shared" si="8"/>
        <v>0</v>
      </c>
      <c r="Q104" s="165" t="str">
        <f t="shared" si="6"/>
        <v xml:space="preserve"> </v>
      </c>
      <c r="R104" s="167"/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79"/>
      <c r="H105" s="80"/>
      <c r="I105" s="80"/>
      <c r="J105" s="80"/>
      <c r="K105" s="75">
        <f t="shared" si="7"/>
        <v>0</v>
      </c>
      <c r="L105" s="76" t="str">
        <f t="shared" si="5"/>
        <v xml:space="preserve"> </v>
      </c>
      <c r="M105" s="79"/>
      <c r="N105" s="80"/>
      <c r="O105" s="80"/>
      <c r="P105" s="75">
        <f t="shared" si="8"/>
        <v>0</v>
      </c>
      <c r="Q105" s="165" t="str">
        <f t="shared" si="6"/>
        <v xml:space="preserve"> </v>
      </c>
      <c r="R105" s="167"/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79"/>
      <c r="H106" s="80"/>
      <c r="I106" s="80"/>
      <c r="J106" s="80"/>
      <c r="K106" s="75">
        <f t="shared" si="7"/>
        <v>0</v>
      </c>
      <c r="L106" s="76" t="str">
        <f t="shared" si="5"/>
        <v xml:space="preserve"> </v>
      </c>
      <c r="M106" s="79"/>
      <c r="N106" s="80"/>
      <c r="O106" s="80"/>
      <c r="P106" s="75">
        <f t="shared" si="8"/>
        <v>0</v>
      </c>
      <c r="Q106" s="165" t="str">
        <f t="shared" si="6"/>
        <v xml:space="preserve"> </v>
      </c>
      <c r="R106" s="167"/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79"/>
      <c r="H107" s="80"/>
      <c r="I107" s="80"/>
      <c r="J107" s="80"/>
      <c r="K107" s="75">
        <f t="shared" si="7"/>
        <v>0</v>
      </c>
      <c r="L107" s="76" t="str">
        <f t="shared" si="5"/>
        <v xml:space="preserve"> </v>
      </c>
      <c r="M107" s="79"/>
      <c r="N107" s="80"/>
      <c r="O107" s="80"/>
      <c r="P107" s="75">
        <f t="shared" si="8"/>
        <v>0</v>
      </c>
      <c r="Q107" s="165" t="str">
        <f t="shared" si="6"/>
        <v xml:space="preserve"> </v>
      </c>
      <c r="R107" s="167"/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79"/>
      <c r="H108" s="80"/>
      <c r="I108" s="80"/>
      <c r="J108" s="80"/>
      <c r="K108" s="75">
        <f t="shared" si="7"/>
        <v>0</v>
      </c>
      <c r="L108" s="76" t="str">
        <f t="shared" si="5"/>
        <v xml:space="preserve"> </v>
      </c>
      <c r="M108" s="79"/>
      <c r="N108" s="80"/>
      <c r="O108" s="80"/>
      <c r="P108" s="75">
        <f t="shared" si="8"/>
        <v>0</v>
      </c>
      <c r="Q108" s="165" t="str">
        <f t="shared" si="6"/>
        <v xml:space="preserve"> </v>
      </c>
      <c r="R108" s="167"/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79"/>
      <c r="H109" s="80"/>
      <c r="I109" s="80"/>
      <c r="J109" s="80"/>
      <c r="K109" s="75">
        <f t="shared" si="7"/>
        <v>0</v>
      </c>
      <c r="L109" s="76" t="str">
        <f t="shared" si="5"/>
        <v xml:space="preserve"> </v>
      </c>
      <c r="M109" s="79"/>
      <c r="N109" s="80"/>
      <c r="O109" s="80"/>
      <c r="P109" s="75">
        <f t="shared" si="8"/>
        <v>0</v>
      </c>
      <c r="Q109" s="165" t="str">
        <f t="shared" si="6"/>
        <v xml:space="preserve"> </v>
      </c>
      <c r="R109" s="167"/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79"/>
      <c r="H110" s="80"/>
      <c r="I110" s="80"/>
      <c r="J110" s="80"/>
      <c r="K110" s="75">
        <f t="shared" si="7"/>
        <v>0</v>
      </c>
      <c r="L110" s="76" t="str">
        <f t="shared" si="5"/>
        <v xml:space="preserve"> </v>
      </c>
      <c r="M110" s="79"/>
      <c r="N110" s="80"/>
      <c r="O110" s="80"/>
      <c r="P110" s="75">
        <f t="shared" si="8"/>
        <v>0</v>
      </c>
      <c r="Q110" s="165" t="str">
        <f t="shared" si="6"/>
        <v xml:space="preserve"> </v>
      </c>
      <c r="R110" s="167"/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79"/>
      <c r="H111" s="80"/>
      <c r="I111" s="80"/>
      <c r="J111" s="80"/>
      <c r="K111" s="75">
        <f t="shared" si="7"/>
        <v>0</v>
      </c>
      <c r="L111" s="76" t="str">
        <f t="shared" si="5"/>
        <v xml:space="preserve"> </v>
      </c>
      <c r="M111" s="79"/>
      <c r="N111" s="80"/>
      <c r="O111" s="80"/>
      <c r="P111" s="75">
        <f t="shared" si="8"/>
        <v>0</v>
      </c>
      <c r="Q111" s="165" t="str">
        <f t="shared" si="6"/>
        <v xml:space="preserve"> </v>
      </c>
      <c r="R111" s="167"/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79"/>
      <c r="H112" s="80"/>
      <c r="I112" s="80"/>
      <c r="J112" s="80"/>
      <c r="K112" s="75">
        <f t="shared" si="7"/>
        <v>0</v>
      </c>
      <c r="L112" s="76" t="str">
        <f t="shared" si="5"/>
        <v xml:space="preserve"> </v>
      </c>
      <c r="M112" s="79"/>
      <c r="N112" s="80"/>
      <c r="O112" s="80"/>
      <c r="P112" s="75">
        <f t="shared" si="8"/>
        <v>0</v>
      </c>
      <c r="Q112" s="165" t="str">
        <f t="shared" si="6"/>
        <v xml:space="preserve"> </v>
      </c>
      <c r="R112" s="167"/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79"/>
      <c r="H113" s="80"/>
      <c r="I113" s="80"/>
      <c r="J113" s="80"/>
      <c r="K113" s="75">
        <f t="shared" si="7"/>
        <v>0</v>
      </c>
      <c r="L113" s="76" t="str">
        <f t="shared" si="5"/>
        <v xml:space="preserve"> </v>
      </c>
      <c r="M113" s="79"/>
      <c r="N113" s="80"/>
      <c r="O113" s="80"/>
      <c r="P113" s="75">
        <f t="shared" si="8"/>
        <v>0</v>
      </c>
      <c r="Q113" s="165" t="str">
        <f t="shared" si="6"/>
        <v xml:space="preserve"> </v>
      </c>
      <c r="R113" s="167"/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79"/>
      <c r="H114" s="80"/>
      <c r="I114" s="80"/>
      <c r="J114" s="80"/>
      <c r="K114" s="75">
        <f t="shared" si="7"/>
        <v>0</v>
      </c>
      <c r="L114" s="76" t="str">
        <f t="shared" si="5"/>
        <v xml:space="preserve"> </v>
      </c>
      <c r="M114" s="79"/>
      <c r="N114" s="80"/>
      <c r="O114" s="80"/>
      <c r="P114" s="75">
        <f t="shared" si="8"/>
        <v>0</v>
      </c>
      <c r="Q114" s="165" t="str">
        <f t="shared" si="6"/>
        <v xml:space="preserve"> </v>
      </c>
      <c r="R114" s="167"/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79"/>
      <c r="H115" s="80"/>
      <c r="I115" s="80"/>
      <c r="J115" s="80"/>
      <c r="K115" s="75">
        <f t="shared" si="7"/>
        <v>0</v>
      </c>
      <c r="L115" s="76" t="str">
        <f t="shared" si="5"/>
        <v xml:space="preserve"> </v>
      </c>
      <c r="M115" s="79"/>
      <c r="N115" s="80"/>
      <c r="O115" s="80"/>
      <c r="P115" s="75">
        <f t="shared" si="8"/>
        <v>0</v>
      </c>
      <c r="Q115" s="165" t="str">
        <f t="shared" si="6"/>
        <v xml:space="preserve"> </v>
      </c>
      <c r="R115" s="167"/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79"/>
      <c r="H116" s="80"/>
      <c r="I116" s="80"/>
      <c r="J116" s="80"/>
      <c r="K116" s="75">
        <f t="shared" si="7"/>
        <v>0</v>
      </c>
      <c r="L116" s="76" t="str">
        <f t="shared" si="5"/>
        <v xml:space="preserve"> </v>
      </c>
      <c r="M116" s="79"/>
      <c r="N116" s="80"/>
      <c r="O116" s="80"/>
      <c r="P116" s="75">
        <f t="shared" si="8"/>
        <v>0</v>
      </c>
      <c r="Q116" s="165" t="str">
        <f t="shared" si="6"/>
        <v xml:space="preserve"> </v>
      </c>
      <c r="R116" s="167"/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79"/>
      <c r="H117" s="80"/>
      <c r="I117" s="80"/>
      <c r="J117" s="80"/>
      <c r="K117" s="75">
        <f t="shared" si="7"/>
        <v>0</v>
      </c>
      <c r="L117" s="76" t="str">
        <f t="shared" si="5"/>
        <v xml:space="preserve"> </v>
      </c>
      <c r="M117" s="79"/>
      <c r="N117" s="80"/>
      <c r="O117" s="80"/>
      <c r="P117" s="75">
        <f t="shared" si="8"/>
        <v>0</v>
      </c>
      <c r="Q117" s="165" t="str">
        <f t="shared" si="6"/>
        <v xml:space="preserve"> </v>
      </c>
      <c r="R117" s="167"/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79"/>
      <c r="H118" s="80"/>
      <c r="I118" s="80"/>
      <c r="J118" s="80"/>
      <c r="K118" s="75">
        <f t="shared" si="7"/>
        <v>0</v>
      </c>
      <c r="L118" s="76" t="str">
        <f t="shared" si="5"/>
        <v xml:space="preserve"> </v>
      </c>
      <c r="M118" s="79"/>
      <c r="N118" s="80"/>
      <c r="O118" s="80"/>
      <c r="P118" s="75">
        <f t="shared" si="8"/>
        <v>0</v>
      </c>
      <c r="Q118" s="165" t="str">
        <f t="shared" si="6"/>
        <v xml:space="preserve"> </v>
      </c>
      <c r="R118" s="167"/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79"/>
      <c r="H119" s="80"/>
      <c r="I119" s="80"/>
      <c r="J119" s="80"/>
      <c r="K119" s="75">
        <f t="shared" si="7"/>
        <v>0</v>
      </c>
      <c r="L119" s="76" t="str">
        <f t="shared" si="5"/>
        <v xml:space="preserve"> </v>
      </c>
      <c r="M119" s="79"/>
      <c r="N119" s="80"/>
      <c r="O119" s="80"/>
      <c r="P119" s="75">
        <f t="shared" si="8"/>
        <v>0</v>
      </c>
      <c r="Q119" s="165" t="str">
        <f t="shared" si="6"/>
        <v xml:space="preserve"> </v>
      </c>
      <c r="R119" s="167"/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79"/>
      <c r="H120" s="80"/>
      <c r="I120" s="80"/>
      <c r="J120" s="80"/>
      <c r="K120" s="75">
        <f t="shared" si="7"/>
        <v>0</v>
      </c>
      <c r="L120" s="76" t="str">
        <f t="shared" si="5"/>
        <v xml:space="preserve"> </v>
      </c>
      <c r="M120" s="79"/>
      <c r="N120" s="80"/>
      <c r="O120" s="80"/>
      <c r="P120" s="75">
        <f t="shared" si="8"/>
        <v>0</v>
      </c>
      <c r="Q120" s="165" t="str">
        <f t="shared" si="6"/>
        <v xml:space="preserve"> </v>
      </c>
      <c r="R120" s="167"/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79"/>
      <c r="H121" s="80"/>
      <c r="I121" s="80"/>
      <c r="J121" s="80"/>
      <c r="K121" s="75">
        <f t="shared" si="7"/>
        <v>0</v>
      </c>
      <c r="L121" s="76" t="str">
        <f t="shared" si="5"/>
        <v xml:space="preserve"> </v>
      </c>
      <c r="M121" s="79"/>
      <c r="N121" s="80"/>
      <c r="O121" s="80"/>
      <c r="P121" s="75">
        <f t="shared" si="8"/>
        <v>0</v>
      </c>
      <c r="Q121" s="165" t="str">
        <f t="shared" si="6"/>
        <v xml:space="preserve"> </v>
      </c>
      <c r="R121" s="167"/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79"/>
      <c r="H122" s="80"/>
      <c r="I122" s="80"/>
      <c r="J122" s="80"/>
      <c r="K122" s="75">
        <f t="shared" si="7"/>
        <v>0</v>
      </c>
      <c r="L122" s="76" t="str">
        <f t="shared" si="5"/>
        <v xml:space="preserve"> </v>
      </c>
      <c r="M122" s="79"/>
      <c r="N122" s="80"/>
      <c r="O122" s="80"/>
      <c r="P122" s="75">
        <f t="shared" si="8"/>
        <v>0</v>
      </c>
      <c r="Q122" s="165" t="str">
        <f t="shared" si="6"/>
        <v xml:space="preserve"> </v>
      </c>
      <c r="R122" s="167"/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79"/>
      <c r="H123" s="80"/>
      <c r="I123" s="80"/>
      <c r="J123" s="80"/>
      <c r="K123" s="75">
        <f t="shared" si="7"/>
        <v>0</v>
      </c>
      <c r="L123" s="76" t="str">
        <f t="shared" si="5"/>
        <v xml:space="preserve"> </v>
      </c>
      <c r="M123" s="79"/>
      <c r="N123" s="80"/>
      <c r="O123" s="80"/>
      <c r="P123" s="75">
        <f t="shared" si="8"/>
        <v>0</v>
      </c>
      <c r="Q123" s="165" t="str">
        <f t="shared" si="6"/>
        <v xml:space="preserve"> </v>
      </c>
      <c r="R123" s="167"/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79"/>
      <c r="H124" s="80"/>
      <c r="I124" s="80"/>
      <c r="J124" s="80"/>
      <c r="K124" s="75">
        <f t="shared" si="7"/>
        <v>0</v>
      </c>
      <c r="L124" s="76" t="str">
        <f t="shared" si="5"/>
        <v xml:space="preserve"> </v>
      </c>
      <c r="M124" s="79"/>
      <c r="N124" s="80"/>
      <c r="O124" s="80"/>
      <c r="P124" s="75">
        <f t="shared" si="8"/>
        <v>0</v>
      </c>
      <c r="Q124" s="165" t="str">
        <f t="shared" si="6"/>
        <v xml:space="preserve"> </v>
      </c>
      <c r="R124" s="167"/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79"/>
      <c r="H125" s="80"/>
      <c r="I125" s="80"/>
      <c r="J125" s="80"/>
      <c r="K125" s="75">
        <f t="shared" si="7"/>
        <v>0</v>
      </c>
      <c r="L125" s="76" t="str">
        <f t="shared" si="5"/>
        <v xml:space="preserve"> </v>
      </c>
      <c r="M125" s="79"/>
      <c r="N125" s="80"/>
      <c r="O125" s="80"/>
      <c r="P125" s="75">
        <f t="shared" si="8"/>
        <v>0</v>
      </c>
      <c r="Q125" s="165" t="str">
        <f t="shared" si="6"/>
        <v xml:space="preserve"> </v>
      </c>
      <c r="R125" s="167"/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79"/>
      <c r="H126" s="80"/>
      <c r="I126" s="80"/>
      <c r="J126" s="80"/>
      <c r="K126" s="75">
        <f t="shared" si="7"/>
        <v>0</v>
      </c>
      <c r="L126" s="76" t="str">
        <f t="shared" si="5"/>
        <v xml:space="preserve"> </v>
      </c>
      <c r="M126" s="79"/>
      <c r="N126" s="80"/>
      <c r="O126" s="80"/>
      <c r="P126" s="75">
        <f t="shared" si="8"/>
        <v>0</v>
      </c>
      <c r="Q126" s="165" t="str">
        <f t="shared" si="6"/>
        <v xml:space="preserve"> </v>
      </c>
      <c r="R126" s="167"/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79"/>
      <c r="H127" s="80"/>
      <c r="I127" s="80"/>
      <c r="J127" s="80"/>
      <c r="K127" s="75">
        <f t="shared" si="7"/>
        <v>0</v>
      </c>
      <c r="L127" s="76" t="str">
        <f t="shared" si="5"/>
        <v xml:space="preserve"> </v>
      </c>
      <c r="M127" s="79"/>
      <c r="N127" s="80"/>
      <c r="O127" s="80"/>
      <c r="P127" s="75">
        <f t="shared" si="8"/>
        <v>0</v>
      </c>
      <c r="Q127" s="165" t="str">
        <f t="shared" si="6"/>
        <v xml:space="preserve"> </v>
      </c>
      <c r="R127" s="167"/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79"/>
      <c r="H128" s="80"/>
      <c r="I128" s="80"/>
      <c r="J128" s="80"/>
      <c r="K128" s="75">
        <f t="shared" si="7"/>
        <v>0</v>
      </c>
      <c r="L128" s="76" t="str">
        <f t="shared" si="5"/>
        <v xml:space="preserve"> </v>
      </c>
      <c r="M128" s="79"/>
      <c r="N128" s="80"/>
      <c r="O128" s="80"/>
      <c r="P128" s="75">
        <f t="shared" si="8"/>
        <v>0</v>
      </c>
      <c r="Q128" s="165" t="str">
        <f t="shared" si="6"/>
        <v xml:space="preserve"> </v>
      </c>
      <c r="R128" s="167"/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79"/>
      <c r="H129" s="80"/>
      <c r="I129" s="80"/>
      <c r="J129" s="80"/>
      <c r="K129" s="75">
        <f t="shared" si="7"/>
        <v>0</v>
      </c>
      <c r="L129" s="76" t="str">
        <f t="shared" si="5"/>
        <v xml:space="preserve"> </v>
      </c>
      <c r="M129" s="79"/>
      <c r="N129" s="80"/>
      <c r="O129" s="80"/>
      <c r="P129" s="75">
        <f t="shared" si="8"/>
        <v>0</v>
      </c>
      <c r="Q129" s="165" t="str">
        <f t="shared" si="6"/>
        <v xml:space="preserve"> </v>
      </c>
      <c r="R129" s="167"/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79"/>
      <c r="H130" s="80"/>
      <c r="I130" s="80"/>
      <c r="J130" s="80"/>
      <c r="K130" s="75">
        <f t="shared" si="7"/>
        <v>0</v>
      </c>
      <c r="L130" s="76" t="str">
        <f t="shared" si="5"/>
        <v xml:space="preserve"> </v>
      </c>
      <c r="M130" s="79"/>
      <c r="N130" s="80"/>
      <c r="O130" s="80"/>
      <c r="P130" s="75">
        <f t="shared" si="8"/>
        <v>0</v>
      </c>
      <c r="Q130" s="165" t="str">
        <f t="shared" si="6"/>
        <v xml:space="preserve"> </v>
      </c>
      <c r="R130" s="167"/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79"/>
      <c r="H131" s="80"/>
      <c r="I131" s="80"/>
      <c r="J131" s="80"/>
      <c r="K131" s="75">
        <f t="shared" si="7"/>
        <v>0</v>
      </c>
      <c r="L131" s="76" t="str">
        <f t="shared" si="5"/>
        <v xml:space="preserve"> </v>
      </c>
      <c r="M131" s="79"/>
      <c r="N131" s="80"/>
      <c r="O131" s="80"/>
      <c r="P131" s="75">
        <f t="shared" si="8"/>
        <v>0</v>
      </c>
      <c r="Q131" s="165" t="str">
        <f t="shared" si="6"/>
        <v xml:space="preserve"> </v>
      </c>
      <c r="R131" s="167"/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79"/>
      <c r="H132" s="80"/>
      <c r="I132" s="80"/>
      <c r="J132" s="80"/>
      <c r="K132" s="75">
        <f t="shared" si="7"/>
        <v>0</v>
      </c>
      <c r="L132" s="76" t="str">
        <f t="shared" si="5"/>
        <v xml:space="preserve"> </v>
      </c>
      <c r="M132" s="79"/>
      <c r="N132" s="80"/>
      <c r="O132" s="80"/>
      <c r="P132" s="75">
        <f t="shared" si="8"/>
        <v>0</v>
      </c>
      <c r="Q132" s="165" t="str">
        <f t="shared" si="6"/>
        <v xml:space="preserve"> </v>
      </c>
      <c r="R132" s="167"/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79"/>
      <c r="H133" s="80"/>
      <c r="I133" s="80"/>
      <c r="J133" s="80"/>
      <c r="K133" s="75">
        <f t="shared" si="7"/>
        <v>0</v>
      </c>
      <c r="L133" s="76" t="str">
        <f t="shared" si="5"/>
        <v xml:space="preserve"> </v>
      </c>
      <c r="M133" s="79"/>
      <c r="N133" s="80"/>
      <c r="O133" s="80"/>
      <c r="P133" s="75">
        <f t="shared" si="8"/>
        <v>0</v>
      </c>
      <c r="Q133" s="165" t="str">
        <f t="shared" si="6"/>
        <v xml:space="preserve"> </v>
      </c>
      <c r="R133" s="167"/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79"/>
      <c r="H134" s="80"/>
      <c r="I134" s="80"/>
      <c r="J134" s="80"/>
      <c r="K134" s="75">
        <f t="shared" si="7"/>
        <v>0</v>
      </c>
      <c r="L134" s="76" t="str">
        <f t="shared" si="5"/>
        <v xml:space="preserve"> </v>
      </c>
      <c r="M134" s="79"/>
      <c r="N134" s="80"/>
      <c r="O134" s="80"/>
      <c r="P134" s="75">
        <f t="shared" si="8"/>
        <v>0</v>
      </c>
      <c r="Q134" s="165" t="str">
        <f t="shared" si="6"/>
        <v xml:space="preserve"> </v>
      </c>
      <c r="R134" s="167"/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79"/>
      <c r="H135" s="80"/>
      <c r="I135" s="80"/>
      <c r="J135" s="80"/>
      <c r="K135" s="75">
        <f t="shared" si="7"/>
        <v>0</v>
      </c>
      <c r="L135" s="76" t="str">
        <f t="shared" ref="L135:L198" si="9">VLOOKUP(K135,predikat,2)</f>
        <v xml:space="preserve"> </v>
      </c>
      <c r="M135" s="79"/>
      <c r="N135" s="80"/>
      <c r="O135" s="80"/>
      <c r="P135" s="75">
        <f t="shared" si="8"/>
        <v>0</v>
      </c>
      <c r="Q135" s="165" t="str">
        <f t="shared" ref="Q135:Q198" si="10">VLOOKUP(P135,predikat,2)</f>
        <v xml:space="preserve"> </v>
      </c>
      <c r="R135" s="167"/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79"/>
      <c r="H136" s="80"/>
      <c r="I136" s="80"/>
      <c r="J136" s="80"/>
      <c r="K136" s="75">
        <f t="shared" ref="K136:K199" si="11">IF(COUNTA(G136:I136)=0,0,ROUND((SUM(G136:I136)/COUNTA(G136:I136)*$J$1+SUM(J136)*$J$2)/($J$1+$J$2),0))</f>
        <v>0</v>
      </c>
      <c r="L136" s="76" t="str">
        <f t="shared" si="9"/>
        <v xml:space="preserve"> </v>
      </c>
      <c r="M136" s="79"/>
      <c r="N136" s="80"/>
      <c r="O136" s="80"/>
      <c r="P136" s="75">
        <f t="shared" ref="P136:P199" si="12">IF(SUM(M136:O136)=0,0,ROUND(SUM(M136:O136)/COUNTA(M136:O136),0))</f>
        <v>0</v>
      </c>
      <c r="Q136" s="165" t="str">
        <f t="shared" si="10"/>
        <v xml:space="preserve"> </v>
      </c>
      <c r="R136" s="167"/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79"/>
      <c r="H137" s="80"/>
      <c r="I137" s="80"/>
      <c r="J137" s="80"/>
      <c r="K137" s="75">
        <f t="shared" si="11"/>
        <v>0</v>
      </c>
      <c r="L137" s="76" t="str">
        <f t="shared" si="9"/>
        <v xml:space="preserve"> </v>
      </c>
      <c r="M137" s="79"/>
      <c r="N137" s="80"/>
      <c r="O137" s="80"/>
      <c r="P137" s="75">
        <f t="shared" si="12"/>
        <v>0</v>
      </c>
      <c r="Q137" s="165" t="str">
        <f t="shared" si="10"/>
        <v xml:space="preserve"> </v>
      </c>
      <c r="R137" s="167"/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79"/>
      <c r="H138" s="80"/>
      <c r="I138" s="80"/>
      <c r="J138" s="80"/>
      <c r="K138" s="75">
        <f t="shared" si="11"/>
        <v>0</v>
      </c>
      <c r="L138" s="76" t="str">
        <f t="shared" si="9"/>
        <v xml:space="preserve"> </v>
      </c>
      <c r="M138" s="79"/>
      <c r="N138" s="80"/>
      <c r="O138" s="80"/>
      <c r="P138" s="75">
        <f t="shared" si="12"/>
        <v>0</v>
      </c>
      <c r="Q138" s="165" t="str">
        <f t="shared" si="10"/>
        <v xml:space="preserve"> </v>
      </c>
      <c r="R138" s="167"/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79"/>
      <c r="H139" s="80"/>
      <c r="I139" s="80"/>
      <c r="J139" s="80"/>
      <c r="K139" s="75">
        <f t="shared" si="11"/>
        <v>0</v>
      </c>
      <c r="L139" s="76" t="str">
        <f t="shared" si="9"/>
        <v xml:space="preserve"> </v>
      </c>
      <c r="M139" s="79"/>
      <c r="N139" s="80"/>
      <c r="O139" s="80"/>
      <c r="P139" s="75">
        <f t="shared" si="12"/>
        <v>0</v>
      </c>
      <c r="Q139" s="165" t="str">
        <f t="shared" si="10"/>
        <v xml:space="preserve"> </v>
      </c>
      <c r="R139" s="167"/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79"/>
      <c r="H140" s="80"/>
      <c r="I140" s="80"/>
      <c r="J140" s="80"/>
      <c r="K140" s="75">
        <f t="shared" si="11"/>
        <v>0</v>
      </c>
      <c r="L140" s="76" t="str">
        <f t="shared" si="9"/>
        <v xml:space="preserve"> </v>
      </c>
      <c r="M140" s="79"/>
      <c r="N140" s="80"/>
      <c r="O140" s="80"/>
      <c r="P140" s="75">
        <f t="shared" si="12"/>
        <v>0</v>
      </c>
      <c r="Q140" s="165" t="str">
        <f t="shared" si="10"/>
        <v xml:space="preserve"> </v>
      </c>
      <c r="R140" s="167"/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79"/>
      <c r="H141" s="80"/>
      <c r="I141" s="80"/>
      <c r="J141" s="80"/>
      <c r="K141" s="75">
        <f t="shared" si="11"/>
        <v>0</v>
      </c>
      <c r="L141" s="76" t="str">
        <f t="shared" si="9"/>
        <v xml:space="preserve"> </v>
      </c>
      <c r="M141" s="79"/>
      <c r="N141" s="80"/>
      <c r="O141" s="80"/>
      <c r="P141" s="75">
        <f t="shared" si="12"/>
        <v>0</v>
      </c>
      <c r="Q141" s="165" t="str">
        <f t="shared" si="10"/>
        <v xml:space="preserve"> </v>
      </c>
      <c r="R141" s="167"/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79"/>
      <c r="H142" s="80"/>
      <c r="I142" s="80"/>
      <c r="J142" s="80"/>
      <c r="K142" s="75">
        <f t="shared" si="11"/>
        <v>0</v>
      </c>
      <c r="L142" s="76" t="str">
        <f t="shared" si="9"/>
        <v xml:space="preserve"> </v>
      </c>
      <c r="M142" s="79"/>
      <c r="N142" s="80"/>
      <c r="O142" s="80"/>
      <c r="P142" s="75">
        <f t="shared" si="12"/>
        <v>0</v>
      </c>
      <c r="Q142" s="165" t="str">
        <f t="shared" si="10"/>
        <v xml:space="preserve"> </v>
      </c>
      <c r="R142" s="167"/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79"/>
      <c r="H143" s="80"/>
      <c r="I143" s="80"/>
      <c r="J143" s="80"/>
      <c r="K143" s="75">
        <f t="shared" si="11"/>
        <v>0</v>
      </c>
      <c r="L143" s="76" t="str">
        <f t="shared" si="9"/>
        <v xml:space="preserve"> </v>
      </c>
      <c r="M143" s="79"/>
      <c r="N143" s="80"/>
      <c r="O143" s="80"/>
      <c r="P143" s="75">
        <f t="shared" si="12"/>
        <v>0</v>
      </c>
      <c r="Q143" s="165" t="str">
        <f t="shared" si="10"/>
        <v xml:space="preserve"> </v>
      </c>
      <c r="R143" s="167"/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79"/>
      <c r="H144" s="80"/>
      <c r="I144" s="80"/>
      <c r="J144" s="80"/>
      <c r="K144" s="75">
        <f t="shared" si="11"/>
        <v>0</v>
      </c>
      <c r="L144" s="76" t="str">
        <f t="shared" si="9"/>
        <v xml:space="preserve"> </v>
      </c>
      <c r="M144" s="79"/>
      <c r="N144" s="80"/>
      <c r="O144" s="80"/>
      <c r="P144" s="75">
        <f t="shared" si="12"/>
        <v>0</v>
      </c>
      <c r="Q144" s="165" t="str">
        <f t="shared" si="10"/>
        <v xml:space="preserve"> </v>
      </c>
      <c r="R144" s="167"/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79"/>
      <c r="H145" s="80"/>
      <c r="I145" s="80"/>
      <c r="J145" s="80"/>
      <c r="K145" s="75">
        <f t="shared" si="11"/>
        <v>0</v>
      </c>
      <c r="L145" s="76" t="str">
        <f t="shared" si="9"/>
        <v xml:space="preserve"> </v>
      </c>
      <c r="M145" s="79"/>
      <c r="N145" s="80"/>
      <c r="O145" s="80"/>
      <c r="P145" s="75">
        <f t="shared" si="12"/>
        <v>0</v>
      </c>
      <c r="Q145" s="165" t="str">
        <f t="shared" si="10"/>
        <v xml:space="preserve"> </v>
      </c>
      <c r="R145" s="167"/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79"/>
      <c r="H146" s="80"/>
      <c r="I146" s="80"/>
      <c r="J146" s="80"/>
      <c r="K146" s="75">
        <f t="shared" si="11"/>
        <v>0</v>
      </c>
      <c r="L146" s="76" t="str">
        <f t="shared" si="9"/>
        <v xml:space="preserve"> </v>
      </c>
      <c r="M146" s="79"/>
      <c r="N146" s="80"/>
      <c r="O146" s="80"/>
      <c r="P146" s="75">
        <f t="shared" si="12"/>
        <v>0</v>
      </c>
      <c r="Q146" s="165" t="str">
        <f t="shared" si="10"/>
        <v xml:space="preserve"> </v>
      </c>
      <c r="R146" s="167"/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79"/>
      <c r="H147" s="80"/>
      <c r="I147" s="80"/>
      <c r="J147" s="80"/>
      <c r="K147" s="75">
        <f t="shared" si="11"/>
        <v>0</v>
      </c>
      <c r="L147" s="76" t="str">
        <f t="shared" si="9"/>
        <v xml:space="preserve"> </v>
      </c>
      <c r="M147" s="79"/>
      <c r="N147" s="80"/>
      <c r="O147" s="80"/>
      <c r="P147" s="75">
        <f t="shared" si="12"/>
        <v>0</v>
      </c>
      <c r="Q147" s="165" t="str">
        <f t="shared" si="10"/>
        <v xml:space="preserve"> </v>
      </c>
      <c r="R147" s="167"/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79"/>
      <c r="H148" s="80"/>
      <c r="I148" s="80"/>
      <c r="J148" s="80"/>
      <c r="K148" s="75">
        <f t="shared" si="11"/>
        <v>0</v>
      </c>
      <c r="L148" s="76" t="str">
        <f t="shared" si="9"/>
        <v xml:space="preserve"> </v>
      </c>
      <c r="M148" s="79"/>
      <c r="N148" s="80"/>
      <c r="O148" s="80"/>
      <c r="P148" s="75">
        <f t="shared" si="12"/>
        <v>0</v>
      </c>
      <c r="Q148" s="165" t="str">
        <f t="shared" si="10"/>
        <v xml:space="preserve"> </v>
      </c>
      <c r="R148" s="167"/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79"/>
      <c r="H149" s="80"/>
      <c r="I149" s="80"/>
      <c r="J149" s="80"/>
      <c r="K149" s="75">
        <f t="shared" si="11"/>
        <v>0</v>
      </c>
      <c r="L149" s="76" t="str">
        <f t="shared" si="9"/>
        <v xml:space="preserve"> </v>
      </c>
      <c r="M149" s="79"/>
      <c r="N149" s="80"/>
      <c r="O149" s="80"/>
      <c r="P149" s="75">
        <f t="shared" si="12"/>
        <v>0</v>
      </c>
      <c r="Q149" s="165" t="str">
        <f t="shared" si="10"/>
        <v xml:space="preserve"> </v>
      </c>
      <c r="R149" s="167"/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79"/>
      <c r="H150" s="80"/>
      <c r="I150" s="80"/>
      <c r="J150" s="80"/>
      <c r="K150" s="75">
        <f t="shared" si="11"/>
        <v>0</v>
      </c>
      <c r="L150" s="76" t="str">
        <f t="shared" si="9"/>
        <v xml:space="preserve"> </v>
      </c>
      <c r="M150" s="79"/>
      <c r="N150" s="80"/>
      <c r="O150" s="80"/>
      <c r="P150" s="75">
        <f t="shared" si="12"/>
        <v>0</v>
      </c>
      <c r="Q150" s="165" t="str">
        <f t="shared" si="10"/>
        <v xml:space="preserve"> </v>
      </c>
      <c r="R150" s="167"/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79"/>
      <c r="H151" s="80"/>
      <c r="I151" s="80"/>
      <c r="J151" s="80"/>
      <c r="K151" s="75">
        <f t="shared" si="11"/>
        <v>0</v>
      </c>
      <c r="L151" s="76" t="str">
        <f t="shared" si="9"/>
        <v xml:space="preserve"> </v>
      </c>
      <c r="M151" s="79"/>
      <c r="N151" s="80"/>
      <c r="O151" s="80"/>
      <c r="P151" s="75">
        <f t="shared" si="12"/>
        <v>0</v>
      </c>
      <c r="Q151" s="165" t="str">
        <f t="shared" si="10"/>
        <v xml:space="preserve"> </v>
      </c>
      <c r="R151" s="167"/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79"/>
      <c r="H152" s="80"/>
      <c r="I152" s="80"/>
      <c r="J152" s="80"/>
      <c r="K152" s="75">
        <f t="shared" si="11"/>
        <v>0</v>
      </c>
      <c r="L152" s="76" t="str">
        <f t="shared" si="9"/>
        <v xml:space="preserve"> </v>
      </c>
      <c r="M152" s="79"/>
      <c r="N152" s="80"/>
      <c r="O152" s="80"/>
      <c r="P152" s="75">
        <f t="shared" si="12"/>
        <v>0</v>
      </c>
      <c r="Q152" s="165" t="str">
        <f t="shared" si="10"/>
        <v xml:space="preserve"> </v>
      </c>
      <c r="R152" s="167"/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79"/>
      <c r="H153" s="80"/>
      <c r="I153" s="80"/>
      <c r="J153" s="80"/>
      <c r="K153" s="75">
        <f t="shared" si="11"/>
        <v>0</v>
      </c>
      <c r="L153" s="76" t="str">
        <f t="shared" si="9"/>
        <v xml:space="preserve"> </v>
      </c>
      <c r="M153" s="79"/>
      <c r="N153" s="80"/>
      <c r="O153" s="80"/>
      <c r="P153" s="75">
        <f t="shared" si="12"/>
        <v>0</v>
      </c>
      <c r="Q153" s="165" t="str">
        <f t="shared" si="10"/>
        <v xml:space="preserve"> </v>
      </c>
      <c r="R153" s="167"/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79"/>
      <c r="H154" s="80"/>
      <c r="I154" s="80"/>
      <c r="J154" s="80"/>
      <c r="K154" s="75">
        <f t="shared" si="11"/>
        <v>0</v>
      </c>
      <c r="L154" s="76" t="str">
        <f t="shared" si="9"/>
        <v xml:space="preserve"> </v>
      </c>
      <c r="M154" s="79"/>
      <c r="N154" s="80"/>
      <c r="O154" s="80"/>
      <c r="P154" s="75">
        <f t="shared" si="12"/>
        <v>0</v>
      </c>
      <c r="Q154" s="165" t="str">
        <f t="shared" si="10"/>
        <v xml:space="preserve"> </v>
      </c>
      <c r="R154" s="167"/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79"/>
      <c r="H155" s="80"/>
      <c r="I155" s="80"/>
      <c r="J155" s="80"/>
      <c r="K155" s="75">
        <f t="shared" si="11"/>
        <v>0</v>
      </c>
      <c r="L155" s="76" t="str">
        <f t="shared" si="9"/>
        <v xml:space="preserve"> </v>
      </c>
      <c r="M155" s="79"/>
      <c r="N155" s="80"/>
      <c r="O155" s="80"/>
      <c r="P155" s="75">
        <f t="shared" si="12"/>
        <v>0</v>
      </c>
      <c r="Q155" s="165" t="str">
        <f t="shared" si="10"/>
        <v xml:space="preserve"> </v>
      </c>
      <c r="R155" s="167"/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79"/>
      <c r="H156" s="80"/>
      <c r="I156" s="80"/>
      <c r="J156" s="80"/>
      <c r="K156" s="75">
        <f t="shared" si="11"/>
        <v>0</v>
      </c>
      <c r="L156" s="76" t="str">
        <f t="shared" si="9"/>
        <v xml:space="preserve"> </v>
      </c>
      <c r="M156" s="79"/>
      <c r="N156" s="80"/>
      <c r="O156" s="80"/>
      <c r="P156" s="75">
        <f t="shared" si="12"/>
        <v>0</v>
      </c>
      <c r="Q156" s="165" t="str">
        <f t="shared" si="10"/>
        <v xml:space="preserve"> </v>
      </c>
      <c r="R156" s="167"/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79"/>
      <c r="H157" s="80"/>
      <c r="I157" s="80"/>
      <c r="J157" s="80"/>
      <c r="K157" s="75">
        <f t="shared" si="11"/>
        <v>0</v>
      </c>
      <c r="L157" s="76" t="str">
        <f t="shared" si="9"/>
        <v xml:space="preserve"> </v>
      </c>
      <c r="M157" s="79"/>
      <c r="N157" s="80"/>
      <c r="O157" s="80"/>
      <c r="P157" s="75">
        <f t="shared" si="12"/>
        <v>0</v>
      </c>
      <c r="Q157" s="165" t="str">
        <f t="shared" si="10"/>
        <v xml:space="preserve"> </v>
      </c>
      <c r="R157" s="167"/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79"/>
      <c r="H158" s="80"/>
      <c r="I158" s="80"/>
      <c r="J158" s="80"/>
      <c r="K158" s="75">
        <f t="shared" si="11"/>
        <v>0</v>
      </c>
      <c r="L158" s="76" t="str">
        <f t="shared" si="9"/>
        <v xml:space="preserve"> </v>
      </c>
      <c r="M158" s="79"/>
      <c r="N158" s="80"/>
      <c r="O158" s="80"/>
      <c r="P158" s="75">
        <f t="shared" si="12"/>
        <v>0</v>
      </c>
      <c r="Q158" s="165" t="str">
        <f t="shared" si="10"/>
        <v xml:space="preserve"> </v>
      </c>
      <c r="R158" s="167"/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79"/>
      <c r="H159" s="80"/>
      <c r="I159" s="80"/>
      <c r="J159" s="80"/>
      <c r="K159" s="75">
        <f t="shared" si="11"/>
        <v>0</v>
      </c>
      <c r="L159" s="76" t="str">
        <f t="shared" si="9"/>
        <v xml:space="preserve"> </v>
      </c>
      <c r="M159" s="79"/>
      <c r="N159" s="80"/>
      <c r="O159" s="80"/>
      <c r="P159" s="75">
        <f t="shared" si="12"/>
        <v>0</v>
      </c>
      <c r="Q159" s="165" t="str">
        <f t="shared" si="10"/>
        <v xml:space="preserve"> </v>
      </c>
      <c r="R159" s="167"/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79"/>
      <c r="H160" s="80"/>
      <c r="I160" s="80"/>
      <c r="J160" s="80"/>
      <c r="K160" s="75">
        <f t="shared" si="11"/>
        <v>0</v>
      </c>
      <c r="L160" s="76" t="str">
        <f t="shared" si="9"/>
        <v xml:space="preserve"> </v>
      </c>
      <c r="M160" s="79"/>
      <c r="N160" s="80"/>
      <c r="O160" s="80"/>
      <c r="P160" s="75">
        <f t="shared" si="12"/>
        <v>0</v>
      </c>
      <c r="Q160" s="165" t="str">
        <f t="shared" si="10"/>
        <v xml:space="preserve"> </v>
      </c>
      <c r="R160" s="167"/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79"/>
      <c r="H161" s="80"/>
      <c r="I161" s="80"/>
      <c r="J161" s="80"/>
      <c r="K161" s="75">
        <f t="shared" si="11"/>
        <v>0</v>
      </c>
      <c r="L161" s="76" t="str">
        <f t="shared" si="9"/>
        <v xml:space="preserve"> </v>
      </c>
      <c r="M161" s="79"/>
      <c r="N161" s="80"/>
      <c r="O161" s="80"/>
      <c r="P161" s="75">
        <f t="shared" si="12"/>
        <v>0</v>
      </c>
      <c r="Q161" s="165" t="str">
        <f t="shared" si="10"/>
        <v xml:space="preserve"> </v>
      </c>
      <c r="R161" s="167"/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79"/>
      <c r="H162" s="80"/>
      <c r="I162" s="80"/>
      <c r="J162" s="80"/>
      <c r="K162" s="75">
        <f t="shared" si="11"/>
        <v>0</v>
      </c>
      <c r="L162" s="76" t="str">
        <f t="shared" si="9"/>
        <v xml:space="preserve"> </v>
      </c>
      <c r="M162" s="79"/>
      <c r="N162" s="80"/>
      <c r="O162" s="80"/>
      <c r="P162" s="75">
        <f t="shared" si="12"/>
        <v>0</v>
      </c>
      <c r="Q162" s="165" t="str">
        <f t="shared" si="10"/>
        <v xml:space="preserve"> </v>
      </c>
      <c r="R162" s="167"/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79"/>
      <c r="H163" s="80"/>
      <c r="I163" s="80"/>
      <c r="J163" s="80"/>
      <c r="K163" s="75">
        <f t="shared" si="11"/>
        <v>0</v>
      </c>
      <c r="L163" s="76" t="str">
        <f t="shared" si="9"/>
        <v xml:space="preserve"> </v>
      </c>
      <c r="M163" s="79"/>
      <c r="N163" s="80"/>
      <c r="O163" s="80"/>
      <c r="P163" s="75">
        <f t="shared" si="12"/>
        <v>0</v>
      </c>
      <c r="Q163" s="165" t="str">
        <f t="shared" si="10"/>
        <v xml:space="preserve"> </v>
      </c>
      <c r="R163" s="167"/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79"/>
      <c r="H164" s="80"/>
      <c r="I164" s="80"/>
      <c r="J164" s="80"/>
      <c r="K164" s="75">
        <f t="shared" si="11"/>
        <v>0</v>
      </c>
      <c r="L164" s="76" t="str">
        <f t="shared" si="9"/>
        <v xml:space="preserve"> </v>
      </c>
      <c r="M164" s="79"/>
      <c r="N164" s="80"/>
      <c r="O164" s="80"/>
      <c r="P164" s="75">
        <f t="shared" si="12"/>
        <v>0</v>
      </c>
      <c r="Q164" s="165" t="str">
        <f t="shared" si="10"/>
        <v xml:space="preserve"> </v>
      </c>
      <c r="R164" s="167"/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/>
      <c r="H165" s="80"/>
      <c r="I165" s="80"/>
      <c r="J165" s="80"/>
      <c r="K165" s="75">
        <f t="shared" si="11"/>
        <v>0</v>
      </c>
      <c r="L165" s="76" t="str">
        <f t="shared" si="9"/>
        <v xml:space="preserve"> </v>
      </c>
      <c r="M165" s="79"/>
      <c r="N165" s="80"/>
      <c r="O165" s="80"/>
      <c r="P165" s="75">
        <f t="shared" si="12"/>
        <v>0</v>
      </c>
      <c r="Q165" s="165" t="str">
        <f t="shared" si="10"/>
        <v xml:space="preserve"> </v>
      </c>
      <c r="R165" s="167"/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80"/>
      <c r="K166" s="75">
        <f t="shared" si="11"/>
        <v>0</v>
      </c>
      <c r="L166" s="76" t="str">
        <f t="shared" si="9"/>
        <v xml:space="preserve"> </v>
      </c>
      <c r="M166" s="79"/>
      <c r="N166" s="80"/>
      <c r="O166" s="80"/>
      <c r="P166" s="75">
        <f t="shared" si="12"/>
        <v>0</v>
      </c>
      <c r="Q166" s="165" t="str">
        <f t="shared" si="10"/>
        <v xml:space="preserve"> </v>
      </c>
      <c r="R166" s="167"/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/>
      <c r="H167" s="80"/>
      <c r="I167" s="80"/>
      <c r="J167" s="80"/>
      <c r="K167" s="75">
        <f t="shared" si="11"/>
        <v>0</v>
      </c>
      <c r="L167" s="76" t="str">
        <f t="shared" si="9"/>
        <v xml:space="preserve"> </v>
      </c>
      <c r="M167" s="79"/>
      <c r="N167" s="80"/>
      <c r="O167" s="80"/>
      <c r="P167" s="75">
        <f t="shared" si="12"/>
        <v>0</v>
      </c>
      <c r="Q167" s="165" t="str">
        <f t="shared" si="10"/>
        <v xml:space="preserve"> </v>
      </c>
      <c r="R167" s="167"/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/>
      <c r="H168" s="80"/>
      <c r="I168" s="80"/>
      <c r="J168" s="80"/>
      <c r="K168" s="75">
        <f t="shared" si="11"/>
        <v>0</v>
      </c>
      <c r="L168" s="76" t="str">
        <f t="shared" si="9"/>
        <v xml:space="preserve"> </v>
      </c>
      <c r="M168" s="79"/>
      <c r="N168" s="80"/>
      <c r="O168" s="80"/>
      <c r="P168" s="75">
        <f t="shared" si="12"/>
        <v>0</v>
      </c>
      <c r="Q168" s="165" t="str">
        <f t="shared" si="10"/>
        <v xml:space="preserve"> </v>
      </c>
      <c r="R168" s="167"/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/>
      <c r="H169" s="80"/>
      <c r="I169" s="80"/>
      <c r="J169" s="80"/>
      <c r="K169" s="75">
        <f t="shared" si="11"/>
        <v>0</v>
      </c>
      <c r="L169" s="76" t="str">
        <f t="shared" si="9"/>
        <v xml:space="preserve"> </v>
      </c>
      <c r="M169" s="79"/>
      <c r="N169" s="80"/>
      <c r="O169" s="80"/>
      <c r="P169" s="75">
        <f t="shared" si="12"/>
        <v>0</v>
      </c>
      <c r="Q169" s="165" t="str">
        <f t="shared" si="10"/>
        <v xml:space="preserve"> </v>
      </c>
      <c r="R169" s="167"/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/>
      <c r="H170" s="80"/>
      <c r="I170" s="80"/>
      <c r="J170" s="80"/>
      <c r="K170" s="75">
        <f t="shared" si="11"/>
        <v>0</v>
      </c>
      <c r="L170" s="76" t="str">
        <f t="shared" si="9"/>
        <v xml:space="preserve"> </v>
      </c>
      <c r="M170" s="79"/>
      <c r="N170" s="80"/>
      <c r="O170" s="80"/>
      <c r="P170" s="75">
        <f t="shared" si="12"/>
        <v>0</v>
      </c>
      <c r="Q170" s="165" t="str">
        <f t="shared" si="10"/>
        <v xml:space="preserve"> </v>
      </c>
      <c r="R170" s="167"/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/>
      <c r="H171" s="80"/>
      <c r="I171" s="80"/>
      <c r="J171" s="80"/>
      <c r="K171" s="75">
        <f t="shared" si="11"/>
        <v>0</v>
      </c>
      <c r="L171" s="76" t="str">
        <f t="shared" si="9"/>
        <v xml:space="preserve"> </v>
      </c>
      <c r="M171" s="79"/>
      <c r="N171" s="80"/>
      <c r="O171" s="80"/>
      <c r="P171" s="75">
        <f t="shared" si="12"/>
        <v>0</v>
      </c>
      <c r="Q171" s="165" t="str">
        <f t="shared" si="10"/>
        <v xml:space="preserve"> </v>
      </c>
      <c r="R171" s="167"/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/>
      <c r="H172" s="80"/>
      <c r="I172" s="80"/>
      <c r="J172" s="80"/>
      <c r="K172" s="75">
        <f t="shared" si="11"/>
        <v>0</v>
      </c>
      <c r="L172" s="76" t="str">
        <f t="shared" si="9"/>
        <v xml:space="preserve"> </v>
      </c>
      <c r="M172" s="79"/>
      <c r="N172" s="80"/>
      <c r="O172" s="80"/>
      <c r="P172" s="75">
        <f t="shared" si="12"/>
        <v>0</v>
      </c>
      <c r="Q172" s="165" t="str">
        <f t="shared" si="10"/>
        <v xml:space="preserve"> </v>
      </c>
      <c r="R172" s="167"/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/>
      <c r="H173" s="80"/>
      <c r="I173" s="80"/>
      <c r="J173" s="80"/>
      <c r="K173" s="75">
        <f t="shared" si="11"/>
        <v>0</v>
      </c>
      <c r="L173" s="76" t="str">
        <f t="shared" si="9"/>
        <v xml:space="preserve"> </v>
      </c>
      <c r="M173" s="79"/>
      <c r="N173" s="80"/>
      <c r="O173" s="80"/>
      <c r="P173" s="75">
        <f t="shared" si="12"/>
        <v>0</v>
      </c>
      <c r="Q173" s="165" t="str">
        <f t="shared" si="10"/>
        <v xml:space="preserve"> </v>
      </c>
      <c r="R173" s="167"/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/>
      <c r="H174" s="80"/>
      <c r="I174" s="80"/>
      <c r="J174" s="80"/>
      <c r="K174" s="75">
        <f t="shared" si="11"/>
        <v>0</v>
      </c>
      <c r="L174" s="76" t="str">
        <f t="shared" si="9"/>
        <v xml:space="preserve"> </v>
      </c>
      <c r="M174" s="79"/>
      <c r="N174" s="80"/>
      <c r="O174" s="80"/>
      <c r="P174" s="75">
        <f t="shared" si="12"/>
        <v>0</v>
      </c>
      <c r="Q174" s="165" t="str">
        <f t="shared" si="10"/>
        <v xml:space="preserve"> </v>
      </c>
      <c r="R174" s="167"/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/>
      <c r="H175" s="80"/>
      <c r="I175" s="80"/>
      <c r="J175" s="80"/>
      <c r="K175" s="75">
        <f t="shared" si="11"/>
        <v>0</v>
      </c>
      <c r="L175" s="76" t="str">
        <f t="shared" si="9"/>
        <v xml:space="preserve"> </v>
      </c>
      <c r="M175" s="79"/>
      <c r="N175" s="80"/>
      <c r="O175" s="80"/>
      <c r="P175" s="75">
        <f t="shared" si="12"/>
        <v>0</v>
      </c>
      <c r="Q175" s="165" t="str">
        <f t="shared" si="10"/>
        <v xml:space="preserve"> </v>
      </c>
      <c r="R175" s="167"/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/>
      <c r="H176" s="80"/>
      <c r="I176" s="80"/>
      <c r="J176" s="80"/>
      <c r="K176" s="75">
        <f t="shared" si="11"/>
        <v>0</v>
      </c>
      <c r="L176" s="76" t="str">
        <f t="shared" si="9"/>
        <v xml:space="preserve"> </v>
      </c>
      <c r="M176" s="79"/>
      <c r="N176" s="80"/>
      <c r="O176" s="80"/>
      <c r="P176" s="75">
        <f t="shared" si="12"/>
        <v>0</v>
      </c>
      <c r="Q176" s="165" t="str">
        <f t="shared" si="10"/>
        <v xml:space="preserve"> </v>
      </c>
      <c r="R176" s="167"/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/>
      <c r="H177" s="80"/>
      <c r="I177" s="80"/>
      <c r="J177" s="80"/>
      <c r="K177" s="75">
        <f t="shared" si="11"/>
        <v>0</v>
      </c>
      <c r="L177" s="76" t="str">
        <f t="shared" si="9"/>
        <v xml:space="preserve"> </v>
      </c>
      <c r="M177" s="79"/>
      <c r="N177" s="80"/>
      <c r="O177" s="80"/>
      <c r="P177" s="75">
        <f t="shared" si="12"/>
        <v>0</v>
      </c>
      <c r="Q177" s="165" t="str">
        <f t="shared" si="10"/>
        <v xml:space="preserve"> </v>
      </c>
      <c r="R177" s="167"/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/>
      <c r="H178" s="80"/>
      <c r="I178" s="80"/>
      <c r="J178" s="80"/>
      <c r="K178" s="75">
        <f t="shared" si="11"/>
        <v>0</v>
      </c>
      <c r="L178" s="76" t="str">
        <f t="shared" si="9"/>
        <v xml:space="preserve"> </v>
      </c>
      <c r="M178" s="79"/>
      <c r="N178" s="80"/>
      <c r="O178" s="80"/>
      <c r="P178" s="75">
        <f t="shared" si="12"/>
        <v>0</v>
      </c>
      <c r="Q178" s="165" t="str">
        <f t="shared" si="10"/>
        <v xml:space="preserve"> </v>
      </c>
      <c r="R178" s="167"/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/>
      <c r="H179" s="80"/>
      <c r="I179" s="80"/>
      <c r="J179" s="80"/>
      <c r="K179" s="75">
        <f t="shared" si="11"/>
        <v>0</v>
      </c>
      <c r="L179" s="76" t="str">
        <f t="shared" si="9"/>
        <v xml:space="preserve"> </v>
      </c>
      <c r="M179" s="79"/>
      <c r="N179" s="80"/>
      <c r="O179" s="80"/>
      <c r="P179" s="75">
        <f t="shared" si="12"/>
        <v>0</v>
      </c>
      <c r="Q179" s="165" t="str">
        <f t="shared" si="10"/>
        <v xml:space="preserve"> </v>
      </c>
      <c r="R179" s="167"/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/>
      <c r="H180" s="80"/>
      <c r="I180" s="80"/>
      <c r="J180" s="80"/>
      <c r="K180" s="75">
        <f t="shared" si="11"/>
        <v>0</v>
      </c>
      <c r="L180" s="76" t="str">
        <f t="shared" si="9"/>
        <v xml:space="preserve"> </v>
      </c>
      <c r="M180" s="79"/>
      <c r="N180" s="80"/>
      <c r="O180" s="80"/>
      <c r="P180" s="75">
        <f t="shared" si="12"/>
        <v>0</v>
      </c>
      <c r="Q180" s="165" t="str">
        <f t="shared" si="10"/>
        <v xml:space="preserve"> </v>
      </c>
      <c r="R180" s="167"/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/>
      <c r="H181" s="80"/>
      <c r="I181" s="80"/>
      <c r="J181" s="80"/>
      <c r="K181" s="75">
        <f t="shared" si="11"/>
        <v>0</v>
      </c>
      <c r="L181" s="76" t="str">
        <f t="shared" si="9"/>
        <v xml:space="preserve"> </v>
      </c>
      <c r="M181" s="79"/>
      <c r="N181" s="80"/>
      <c r="O181" s="80"/>
      <c r="P181" s="75">
        <f t="shared" si="12"/>
        <v>0</v>
      </c>
      <c r="Q181" s="165" t="str">
        <f t="shared" si="10"/>
        <v xml:space="preserve"> </v>
      </c>
      <c r="R181" s="167"/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/>
      <c r="H182" s="80"/>
      <c r="I182" s="80"/>
      <c r="J182" s="80"/>
      <c r="K182" s="75">
        <f t="shared" si="11"/>
        <v>0</v>
      </c>
      <c r="L182" s="76" t="str">
        <f t="shared" si="9"/>
        <v xml:space="preserve"> </v>
      </c>
      <c r="M182" s="79"/>
      <c r="N182" s="80"/>
      <c r="O182" s="80"/>
      <c r="P182" s="75">
        <f t="shared" si="12"/>
        <v>0</v>
      </c>
      <c r="Q182" s="165" t="str">
        <f t="shared" si="10"/>
        <v xml:space="preserve"> </v>
      </c>
      <c r="R182" s="167"/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/>
      <c r="H183" s="80"/>
      <c r="I183" s="80"/>
      <c r="J183" s="80"/>
      <c r="K183" s="75">
        <f t="shared" si="11"/>
        <v>0</v>
      </c>
      <c r="L183" s="76" t="str">
        <f t="shared" si="9"/>
        <v xml:space="preserve"> </v>
      </c>
      <c r="M183" s="79"/>
      <c r="N183" s="80"/>
      <c r="O183" s="80"/>
      <c r="P183" s="75">
        <f t="shared" si="12"/>
        <v>0</v>
      </c>
      <c r="Q183" s="165" t="str">
        <f t="shared" si="10"/>
        <v xml:space="preserve"> </v>
      </c>
      <c r="R183" s="167"/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/>
      <c r="H184" s="80"/>
      <c r="I184" s="80"/>
      <c r="J184" s="80"/>
      <c r="K184" s="75">
        <f t="shared" si="11"/>
        <v>0</v>
      </c>
      <c r="L184" s="76" t="str">
        <f t="shared" si="9"/>
        <v xml:space="preserve"> </v>
      </c>
      <c r="M184" s="79"/>
      <c r="N184" s="80"/>
      <c r="O184" s="80"/>
      <c r="P184" s="75">
        <f t="shared" si="12"/>
        <v>0</v>
      </c>
      <c r="Q184" s="165" t="str">
        <f t="shared" si="10"/>
        <v xml:space="preserve"> </v>
      </c>
      <c r="R184" s="167"/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/>
      <c r="H185" s="80"/>
      <c r="I185" s="80"/>
      <c r="J185" s="80"/>
      <c r="K185" s="75">
        <f t="shared" si="11"/>
        <v>0</v>
      </c>
      <c r="L185" s="76" t="str">
        <f t="shared" si="9"/>
        <v xml:space="preserve"> </v>
      </c>
      <c r="M185" s="79"/>
      <c r="N185" s="80"/>
      <c r="O185" s="80"/>
      <c r="P185" s="75">
        <f t="shared" si="12"/>
        <v>0</v>
      </c>
      <c r="Q185" s="165" t="str">
        <f t="shared" si="10"/>
        <v xml:space="preserve"> </v>
      </c>
      <c r="R185" s="167"/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/>
      <c r="H186" s="80"/>
      <c r="I186" s="80"/>
      <c r="J186" s="80"/>
      <c r="K186" s="75">
        <f t="shared" si="11"/>
        <v>0</v>
      </c>
      <c r="L186" s="76" t="str">
        <f t="shared" si="9"/>
        <v xml:space="preserve"> </v>
      </c>
      <c r="M186" s="79"/>
      <c r="N186" s="80"/>
      <c r="O186" s="80"/>
      <c r="P186" s="75">
        <f t="shared" si="12"/>
        <v>0</v>
      </c>
      <c r="Q186" s="165" t="str">
        <f t="shared" si="10"/>
        <v xml:space="preserve"> </v>
      </c>
      <c r="R186" s="167"/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/>
      <c r="H187" s="80"/>
      <c r="I187" s="80"/>
      <c r="J187" s="80"/>
      <c r="K187" s="75">
        <f t="shared" si="11"/>
        <v>0</v>
      </c>
      <c r="L187" s="76" t="str">
        <f t="shared" si="9"/>
        <v xml:space="preserve"> </v>
      </c>
      <c r="M187" s="79"/>
      <c r="N187" s="80"/>
      <c r="O187" s="80"/>
      <c r="P187" s="75">
        <f t="shared" si="12"/>
        <v>0</v>
      </c>
      <c r="Q187" s="165" t="str">
        <f t="shared" si="10"/>
        <v xml:space="preserve"> </v>
      </c>
      <c r="R187" s="167"/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/>
      <c r="H188" s="80"/>
      <c r="I188" s="80"/>
      <c r="J188" s="80"/>
      <c r="K188" s="75">
        <f t="shared" si="11"/>
        <v>0</v>
      </c>
      <c r="L188" s="76" t="str">
        <f t="shared" si="9"/>
        <v xml:space="preserve"> </v>
      </c>
      <c r="M188" s="79"/>
      <c r="N188" s="80"/>
      <c r="O188" s="80"/>
      <c r="P188" s="75">
        <f t="shared" si="12"/>
        <v>0</v>
      </c>
      <c r="Q188" s="165" t="str">
        <f t="shared" si="10"/>
        <v xml:space="preserve"> </v>
      </c>
      <c r="R188" s="167"/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/>
      <c r="H189" s="80"/>
      <c r="I189" s="80"/>
      <c r="J189" s="80"/>
      <c r="K189" s="75">
        <f t="shared" si="11"/>
        <v>0</v>
      </c>
      <c r="L189" s="76" t="str">
        <f t="shared" si="9"/>
        <v xml:space="preserve"> </v>
      </c>
      <c r="M189" s="79"/>
      <c r="N189" s="80"/>
      <c r="O189" s="80"/>
      <c r="P189" s="75">
        <f t="shared" si="12"/>
        <v>0</v>
      </c>
      <c r="Q189" s="165" t="str">
        <f t="shared" si="10"/>
        <v xml:space="preserve"> </v>
      </c>
      <c r="R189" s="167"/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/>
      <c r="H190" s="80"/>
      <c r="I190" s="80"/>
      <c r="J190" s="80"/>
      <c r="K190" s="75">
        <f t="shared" si="11"/>
        <v>0</v>
      </c>
      <c r="L190" s="76" t="str">
        <f t="shared" si="9"/>
        <v xml:space="preserve"> </v>
      </c>
      <c r="M190" s="79"/>
      <c r="N190" s="80"/>
      <c r="O190" s="80"/>
      <c r="P190" s="75">
        <f t="shared" si="12"/>
        <v>0</v>
      </c>
      <c r="Q190" s="165" t="str">
        <f t="shared" si="10"/>
        <v xml:space="preserve"> </v>
      </c>
      <c r="R190" s="167"/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/>
      <c r="H191" s="80"/>
      <c r="I191" s="80"/>
      <c r="J191" s="80"/>
      <c r="K191" s="75">
        <f t="shared" si="11"/>
        <v>0</v>
      </c>
      <c r="L191" s="76" t="str">
        <f t="shared" si="9"/>
        <v xml:space="preserve"> </v>
      </c>
      <c r="M191" s="79"/>
      <c r="N191" s="80"/>
      <c r="O191" s="80"/>
      <c r="P191" s="75">
        <f t="shared" si="12"/>
        <v>0</v>
      </c>
      <c r="Q191" s="165" t="str">
        <f t="shared" si="10"/>
        <v xml:space="preserve"> </v>
      </c>
      <c r="R191" s="167"/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/>
      <c r="H192" s="80"/>
      <c r="I192" s="80"/>
      <c r="J192" s="80"/>
      <c r="K192" s="75">
        <f t="shared" si="11"/>
        <v>0</v>
      </c>
      <c r="L192" s="76" t="str">
        <f t="shared" si="9"/>
        <v xml:space="preserve"> </v>
      </c>
      <c r="M192" s="79"/>
      <c r="N192" s="80"/>
      <c r="O192" s="80"/>
      <c r="P192" s="75">
        <f t="shared" si="12"/>
        <v>0</v>
      </c>
      <c r="Q192" s="165" t="str">
        <f t="shared" si="10"/>
        <v xml:space="preserve"> </v>
      </c>
      <c r="R192" s="167"/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/>
      <c r="H193" s="80"/>
      <c r="I193" s="80"/>
      <c r="J193" s="80"/>
      <c r="K193" s="75">
        <f t="shared" si="11"/>
        <v>0</v>
      </c>
      <c r="L193" s="76" t="str">
        <f t="shared" si="9"/>
        <v xml:space="preserve"> </v>
      </c>
      <c r="M193" s="79"/>
      <c r="N193" s="80"/>
      <c r="O193" s="80"/>
      <c r="P193" s="75">
        <f t="shared" si="12"/>
        <v>0</v>
      </c>
      <c r="Q193" s="165" t="str">
        <f t="shared" si="10"/>
        <v xml:space="preserve"> </v>
      </c>
      <c r="R193" s="167"/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/>
      <c r="H194" s="80"/>
      <c r="I194" s="80"/>
      <c r="J194" s="80"/>
      <c r="K194" s="75">
        <f t="shared" si="11"/>
        <v>0</v>
      </c>
      <c r="L194" s="76" t="str">
        <f t="shared" si="9"/>
        <v xml:space="preserve"> </v>
      </c>
      <c r="M194" s="79"/>
      <c r="N194" s="80"/>
      <c r="O194" s="80"/>
      <c r="P194" s="75">
        <f t="shared" si="12"/>
        <v>0</v>
      </c>
      <c r="Q194" s="165" t="str">
        <f t="shared" si="10"/>
        <v xml:space="preserve"> </v>
      </c>
      <c r="R194" s="167"/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/>
      <c r="H195" s="80"/>
      <c r="I195" s="80"/>
      <c r="J195" s="80"/>
      <c r="K195" s="75">
        <f t="shared" si="11"/>
        <v>0</v>
      </c>
      <c r="L195" s="76" t="str">
        <f t="shared" si="9"/>
        <v xml:space="preserve"> </v>
      </c>
      <c r="M195" s="79"/>
      <c r="N195" s="80"/>
      <c r="O195" s="80"/>
      <c r="P195" s="75">
        <f t="shared" si="12"/>
        <v>0</v>
      </c>
      <c r="Q195" s="165" t="str">
        <f t="shared" si="10"/>
        <v xml:space="preserve"> </v>
      </c>
      <c r="R195" s="167"/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/>
      <c r="H196" s="80"/>
      <c r="I196" s="80"/>
      <c r="J196" s="80"/>
      <c r="K196" s="75">
        <f t="shared" si="11"/>
        <v>0</v>
      </c>
      <c r="L196" s="76" t="str">
        <f t="shared" si="9"/>
        <v xml:space="preserve"> </v>
      </c>
      <c r="M196" s="79"/>
      <c r="N196" s="80"/>
      <c r="O196" s="80"/>
      <c r="P196" s="75">
        <f t="shared" si="12"/>
        <v>0</v>
      </c>
      <c r="Q196" s="165" t="str">
        <f t="shared" si="10"/>
        <v xml:space="preserve"> </v>
      </c>
      <c r="R196" s="167"/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/>
      <c r="H197" s="80"/>
      <c r="I197" s="80"/>
      <c r="J197" s="80"/>
      <c r="K197" s="75">
        <f t="shared" si="11"/>
        <v>0</v>
      </c>
      <c r="L197" s="76" t="str">
        <f t="shared" si="9"/>
        <v xml:space="preserve"> </v>
      </c>
      <c r="M197" s="79"/>
      <c r="N197" s="80"/>
      <c r="O197" s="80"/>
      <c r="P197" s="75">
        <f t="shared" si="12"/>
        <v>0</v>
      </c>
      <c r="Q197" s="165" t="str">
        <f t="shared" si="10"/>
        <v xml:space="preserve"> </v>
      </c>
      <c r="R197" s="167"/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/>
      <c r="H198" s="80"/>
      <c r="I198" s="80"/>
      <c r="J198" s="80"/>
      <c r="K198" s="75">
        <f t="shared" si="11"/>
        <v>0</v>
      </c>
      <c r="L198" s="76" t="str">
        <f t="shared" si="9"/>
        <v xml:space="preserve"> </v>
      </c>
      <c r="M198" s="79"/>
      <c r="N198" s="80"/>
      <c r="O198" s="80"/>
      <c r="P198" s="75">
        <f t="shared" si="12"/>
        <v>0</v>
      </c>
      <c r="Q198" s="165" t="str">
        <f t="shared" si="10"/>
        <v xml:space="preserve"> </v>
      </c>
      <c r="R198" s="167"/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/>
      <c r="H199" s="80"/>
      <c r="I199" s="80"/>
      <c r="J199" s="80"/>
      <c r="K199" s="75">
        <f t="shared" si="11"/>
        <v>0</v>
      </c>
      <c r="L199" s="76" t="str">
        <f t="shared" ref="L199:L262" si="13">VLOOKUP(K199,predikat,2)</f>
        <v xml:space="preserve"> </v>
      </c>
      <c r="M199" s="79"/>
      <c r="N199" s="80"/>
      <c r="O199" s="80"/>
      <c r="P199" s="75">
        <f t="shared" si="12"/>
        <v>0</v>
      </c>
      <c r="Q199" s="165" t="str">
        <f t="shared" ref="Q199:Q262" si="14">VLOOKUP(P199,predikat,2)</f>
        <v xml:space="preserve"> </v>
      </c>
      <c r="R199" s="167"/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/>
      <c r="H200" s="80"/>
      <c r="I200" s="80"/>
      <c r="J200" s="80"/>
      <c r="K200" s="75">
        <f t="shared" ref="K200:K263" si="15">IF(COUNTA(G200:I200)=0,0,ROUND((SUM(G200:I200)/COUNTA(G200:I200)*$J$1+SUM(J200)*$J$2)/($J$1+$J$2),0))</f>
        <v>0</v>
      </c>
      <c r="L200" s="76" t="str">
        <f t="shared" si="13"/>
        <v xml:space="preserve"> </v>
      </c>
      <c r="M200" s="79"/>
      <c r="N200" s="80"/>
      <c r="O200" s="80"/>
      <c r="P200" s="75">
        <f t="shared" ref="P200:P263" si="16">IF(SUM(M200:O200)=0,0,ROUND(SUM(M200:O200)/COUNTA(M200:O200),0))</f>
        <v>0</v>
      </c>
      <c r="Q200" s="165" t="str">
        <f t="shared" si="14"/>
        <v xml:space="preserve"> </v>
      </c>
      <c r="R200" s="167"/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/>
      <c r="H201" s="80"/>
      <c r="I201" s="80"/>
      <c r="J201" s="80"/>
      <c r="K201" s="75">
        <f t="shared" si="15"/>
        <v>0</v>
      </c>
      <c r="L201" s="76" t="str">
        <f t="shared" si="13"/>
        <v xml:space="preserve"> </v>
      </c>
      <c r="M201" s="79"/>
      <c r="N201" s="80"/>
      <c r="O201" s="80"/>
      <c r="P201" s="75">
        <f t="shared" si="16"/>
        <v>0</v>
      </c>
      <c r="Q201" s="165" t="str">
        <f t="shared" si="14"/>
        <v xml:space="preserve"> </v>
      </c>
      <c r="R201" s="167"/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/>
      <c r="H202" s="80"/>
      <c r="I202" s="80"/>
      <c r="J202" s="80"/>
      <c r="K202" s="75">
        <f t="shared" si="15"/>
        <v>0</v>
      </c>
      <c r="L202" s="76" t="str">
        <f t="shared" si="13"/>
        <v xml:space="preserve"> </v>
      </c>
      <c r="M202" s="79"/>
      <c r="N202" s="80"/>
      <c r="O202" s="80"/>
      <c r="P202" s="75">
        <f t="shared" si="16"/>
        <v>0</v>
      </c>
      <c r="Q202" s="165" t="str">
        <f t="shared" si="14"/>
        <v xml:space="preserve"> </v>
      </c>
      <c r="R202" s="167"/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/>
      <c r="H203" s="80"/>
      <c r="I203" s="80"/>
      <c r="J203" s="80"/>
      <c r="K203" s="75">
        <f t="shared" si="15"/>
        <v>0</v>
      </c>
      <c r="L203" s="76" t="str">
        <f t="shared" si="13"/>
        <v xml:space="preserve"> </v>
      </c>
      <c r="M203" s="79"/>
      <c r="N203" s="80"/>
      <c r="O203" s="80"/>
      <c r="P203" s="75">
        <f t="shared" si="16"/>
        <v>0</v>
      </c>
      <c r="Q203" s="165" t="str">
        <f t="shared" si="14"/>
        <v xml:space="preserve"> </v>
      </c>
      <c r="R203" s="167"/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/>
      <c r="H204" s="80"/>
      <c r="I204" s="80"/>
      <c r="J204" s="80"/>
      <c r="K204" s="75">
        <f t="shared" si="15"/>
        <v>0</v>
      </c>
      <c r="L204" s="76" t="str">
        <f t="shared" si="13"/>
        <v xml:space="preserve"> </v>
      </c>
      <c r="M204" s="79"/>
      <c r="N204" s="80"/>
      <c r="O204" s="80"/>
      <c r="P204" s="75">
        <f t="shared" si="16"/>
        <v>0</v>
      </c>
      <c r="Q204" s="165" t="str">
        <f t="shared" si="14"/>
        <v xml:space="preserve"> </v>
      </c>
      <c r="R204" s="167"/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/>
      <c r="H205" s="80"/>
      <c r="I205" s="80"/>
      <c r="J205" s="80"/>
      <c r="K205" s="75">
        <f t="shared" si="15"/>
        <v>0</v>
      </c>
      <c r="L205" s="76" t="str">
        <f t="shared" si="13"/>
        <v xml:space="preserve"> </v>
      </c>
      <c r="M205" s="79"/>
      <c r="N205" s="80"/>
      <c r="O205" s="80"/>
      <c r="P205" s="75">
        <f t="shared" si="16"/>
        <v>0</v>
      </c>
      <c r="Q205" s="165" t="str">
        <f t="shared" si="14"/>
        <v xml:space="preserve"> </v>
      </c>
      <c r="R205" s="167"/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/>
      <c r="H206" s="80"/>
      <c r="I206" s="80"/>
      <c r="J206" s="80"/>
      <c r="K206" s="75">
        <f t="shared" si="15"/>
        <v>0</v>
      </c>
      <c r="L206" s="76" t="str">
        <f t="shared" si="13"/>
        <v xml:space="preserve"> </v>
      </c>
      <c r="M206" s="79"/>
      <c r="N206" s="80"/>
      <c r="O206" s="80"/>
      <c r="P206" s="75">
        <f t="shared" si="16"/>
        <v>0</v>
      </c>
      <c r="Q206" s="165" t="str">
        <f t="shared" si="14"/>
        <v xml:space="preserve"> </v>
      </c>
      <c r="R206" s="167"/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/>
      <c r="H207" s="80"/>
      <c r="I207" s="80"/>
      <c r="J207" s="80"/>
      <c r="K207" s="75">
        <f t="shared" si="15"/>
        <v>0</v>
      </c>
      <c r="L207" s="76" t="str">
        <f t="shared" si="13"/>
        <v xml:space="preserve"> </v>
      </c>
      <c r="M207" s="79"/>
      <c r="N207" s="80"/>
      <c r="O207" s="80"/>
      <c r="P207" s="75">
        <f t="shared" si="16"/>
        <v>0</v>
      </c>
      <c r="Q207" s="165" t="str">
        <f t="shared" si="14"/>
        <v xml:space="preserve"> </v>
      </c>
      <c r="R207" s="167"/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/>
      <c r="H208" s="80"/>
      <c r="I208" s="80"/>
      <c r="J208" s="80"/>
      <c r="K208" s="75">
        <f t="shared" si="15"/>
        <v>0</v>
      </c>
      <c r="L208" s="76" t="str">
        <f t="shared" si="13"/>
        <v xml:space="preserve"> </v>
      </c>
      <c r="M208" s="79"/>
      <c r="N208" s="80"/>
      <c r="O208" s="80"/>
      <c r="P208" s="75">
        <f t="shared" si="16"/>
        <v>0</v>
      </c>
      <c r="Q208" s="165" t="str">
        <f t="shared" si="14"/>
        <v xml:space="preserve"> </v>
      </c>
      <c r="R208" s="167"/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/>
      <c r="H209" s="80"/>
      <c r="I209" s="80"/>
      <c r="J209" s="80"/>
      <c r="K209" s="75">
        <f t="shared" si="15"/>
        <v>0</v>
      </c>
      <c r="L209" s="76" t="str">
        <f t="shared" si="13"/>
        <v xml:space="preserve"> </v>
      </c>
      <c r="M209" s="79"/>
      <c r="N209" s="80"/>
      <c r="O209" s="80"/>
      <c r="P209" s="75">
        <f t="shared" si="16"/>
        <v>0</v>
      </c>
      <c r="Q209" s="165" t="str">
        <f t="shared" si="14"/>
        <v xml:space="preserve"> </v>
      </c>
      <c r="R209" s="167"/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/>
      <c r="H210" s="80"/>
      <c r="I210" s="80"/>
      <c r="J210" s="80"/>
      <c r="K210" s="75">
        <f t="shared" si="15"/>
        <v>0</v>
      </c>
      <c r="L210" s="76" t="str">
        <f t="shared" si="13"/>
        <v xml:space="preserve"> </v>
      </c>
      <c r="M210" s="79"/>
      <c r="N210" s="80"/>
      <c r="O210" s="80"/>
      <c r="P210" s="75">
        <f t="shared" si="16"/>
        <v>0</v>
      </c>
      <c r="Q210" s="165" t="str">
        <f t="shared" si="14"/>
        <v xml:space="preserve"> </v>
      </c>
      <c r="R210" s="167"/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/>
      <c r="H211" s="80"/>
      <c r="I211" s="80"/>
      <c r="J211" s="80"/>
      <c r="K211" s="75">
        <f t="shared" si="15"/>
        <v>0</v>
      </c>
      <c r="L211" s="76" t="str">
        <f t="shared" si="13"/>
        <v xml:space="preserve"> </v>
      </c>
      <c r="M211" s="79"/>
      <c r="N211" s="80"/>
      <c r="O211" s="80"/>
      <c r="P211" s="75">
        <f t="shared" si="16"/>
        <v>0</v>
      </c>
      <c r="Q211" s="165" t="str">
        <f t="shared" si="14"/>
        <v xml:space="preserve"> </v>
      </c>
      <c r="R211" s="167"/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/>
      <c r="H212" s="80"/>
      <c r="I212" s="80"/>
      <c r="J212" s="80"/>
      <c r="K212" s="75">
        <f t="shared" si="15"/>
        <v>0</v>
      </c>
      <c r="L212" s="76" t="str">
        <f t="shared" si="13"/>
        <v xml:space="preserve"> </v>
      </c>
      <c r="M212" s="79"/>
      <c r="N212" s="80"/>
      <c r="O212" s="80"/>
      <c r="P212" s="75">
        <f t="shared" si="16"/>
        <v>0</v>
      </c>
      <c r="Q212" s="165" t="str">
        <f t="shared" si="14"/>
        <v xml:space="preserve"> </v>
      </c>
      <c r="R212" s="167"/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/>
      <c r="H213" s="80"/>
      <c r="I213" s="80"/>
      <c r="J213" s="80"/>
      <c r="K213" s="75">
        <f t="shared" si="15"/>
        <v>0</v>
      </c>
      <c r="L213" s="76" t="str">
        <f t="shared" si="13"/>
        <v xml:space="preserve"> </v>
      </c>
      <c r="M213" s="79"/>
      <c r="N213" s="80"/>
      <c r="O213" s="80"/>
      <c r="P213" s="75">
        <f t="shared" si="16"/>
        <v>0</v>
      </c>
      <c r="Q213" s="165" t="str">
        <f t="shared" si="14"/>
        <v xml:space="preserve"> </v>
      </c>
      <c r="R213" s="167"/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/>
      <c r="H214" s="80"/>
      <c r="I214" s="80"/>
      <c r="J214" s="80"/>
      <c r="K214" s="75">
        <f t="shared" si="15"/>
        <v>0</v>
      </c>
      <c r="L214" s="76" t="str">
        <f t="shared" si="13"/>
        <v xml:space="preserve"> </v>
      </c>
      <c r="M214" s="79"/>
      <c r="N214" s="80"/>
      <c r="O214" s="80"/>
      <c r="P214" s="75">
        <f t="shared" si="16"/>
        <v>0</v>
      </c>
      <c r="Q214" s="165" t="str">
        <f t="shared" si="14"/>
        <v xml:space="preserve"> </v>
      </c>
      <c r="R214" s="167"/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/>
      <c r="H215" s="80"/>
      <c r="I215" s="80"/>
      <c r="J215" s="80"/>
      <c r="K215" s="75">
        <f t="shared" si="15"/>
        <v>0</v>
      </c>
      <c r="L215" s="76" t="str">
        <f t="shared" si="13"/>
        <v xml:space="preserve"> </v>
      </c>
      <c r="M215" s="79"/>
      <c r="N215" s="80"/>
      <c r="O215" s="80"/>
      <c r="P215" s="75">
        <f t="shared" si="16"/>
        <v>0</v>
      </c>
      <c r="Q215" s="165" t="str">
        <f t="shared" si="14"/>
        <v xml:space="preserve"> </v>
      </c>
      <c r="R215" s="167"/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/>
      <c r="H216" s="80"/>
      <c r="I216" s="80"/>
      <c r="J216" s="80"/>
      <c r="K216" s="75">
        <f t="shared" si="15"/>
        <v>0</v>
      </c>
      <c r="L216" s="76" t="str">
        <f t="shared" si="13"/>
        <v xml:space="preserve"> </v>
      </c>
      <c r="M216" s="79"/>
      <c r="N216" s="80"/>
      <c r="O216" s="80"/>
      <c r="P216" s="75">
        <f t="shared" si="16"/>
        <v>0</v>
      </c>
      <c r="Q216" s="165" t="str">
        <f t="shared" si="14"/>
        <v xml:space="preserve"> </v>
      </c>
      <c r="R216" s="167"/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/>
      <c r="H217" s="80"/>
      <c r="I217" s="80"/>
      <c r="J217" s="80"/>
      <c r="K217" s="75">
        <f t="shared" si="15"/>
        <v>0</v>
      </c>
      <c r="L217" s="76" t="str">
        <f t="shared" si="13"/>
        <v xml:space="preserve"> </v>
      </c>
      <c r="M217" s="79"/>
      <c r="N217" s="80"/>
      <c r="O217" s="80"/>
      <c r="P217" s="75">
        <f t="shared" si="16"/>
        <v>0</v>
      </c>
      <c r="Q217" s="165" t="str">
        <f t="shared" si="14"/>
        <v xml:space="preserve"> </v>
      </c>
      <c r="R217" s="167"/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/>
      <c r="H218" s="80"/>
      <c r="I218" s="80"/>
      <c r="J218" s="80"/>
      <c r="K218" s="75">
        <f t="shared" si="15"/>
        <v>0</v>
      </c>
      <c r="L218" s="76" t="str">
        <f t="shared" si="13"/>
        <v xml:space="preserve"> </v>
      </c>
      <c r="M218" s="79"/>
      <c r="N218" s="80"/>
      <c r="O218" s="80"/>
      <c r="P218" s="75">
        <f t="shared" si="16"/>
        <v>0</v>
      </c>
      <c r="Q218" s="165" t="str">
        <f t="shared" si="14"/>
        <v xml:space="preserve"> </v>
      </c>
      <c r="R218" s="167"/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/>
      <c r="H219" s="80"/>
      <c r="I219" s="80"/>
      <c r="J219" s="80"/>
      <c r="K219" s="75">
        <f t="shared" si="15"/>
        <v>0</v>
      </c>
      <c r="L219" s="76" t="str">
        <f t="shared" si="13"/>
        <v xml:space="preserve"> </v>
      </c>
      <c r="M219" s="79"/>
      <c r="N219" s="80"/>
      <c r="O219" s="80"/>
      <c r="P219" s="75">
        <f t="shared" si="16"/>
        <v>0</v>
      </c>
      <c r="Q219" s="165" t="str">
        <f t="shared" si="14"/>
        <v xml:space="preserve"> </v>
      </c>
      <c r="R219" s="167"/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/>
      <c r="H220" s="80"/>
      <c r="I220" s="80"/>
      <c r="J220" s="80"/>
      <c r="K220" s="75">
        <f t="shared" si="15"/>
        <v>0</v>
      </c>
      <c r="L220" s="76" t="str">
        <f t="shared" si="13"/>
        <v xml:space="preserve"> </v>
      </c>
      <c r="M220" s="79"/>
      <c r="N220" s="80"/>
      <c r="O220" s="80"/>
      <c r="P220" s="75">
        <f t="shared" si="16"/>
        <v>0</v>
      </c>
      <c r="Q220" s="165" t="str">
        <f t="shared" si="14"/>
        <v xml:space="preserve"> </v>
      </c>
      <c r="R220" s="167"/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/>
      <c r="H221" s="80"/>
      <c r="I221" s="80"/>
      <c r="J221" s="80"/>
      <c r="K221" s="75">
        <f t="shared" si="15"/>
        <v>0</v>
      </c>
      <c r="L221" s="76" t="str">
        <f t="shared" si="13"/>
        <v xml:space="preserve"> </v>
      </c>
      <c r="M221" s="79"/>
      <c r="N221" s="80"/>
      <c r="O221" s="80"/>
      <c r="P221" s="75">
        <f t="shared" si="16"/>
        <v>0</v>
      </c>
      <c r="Q221" s="165" t="str">
        <f t="shared" si="14"/>
        <v xml:space="preserve"> </v>
      </c>
      <c r="R221" s="167"/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/>
      <c r="H222" s="80"/>
      <c r="I222" s="80"/>
      <c r="J222" s="80"/>
      <c r="K222" s="75">
        <f t="shared" si="15"/>
        <v>0</v>
      </c>
      <c r="L222" s="76" t="str">
        <f t="shared" si="13"/>
        <v xml:space="preserve"> </v>
      </c>
      <c r="M222" s="79"/>
      <c r="N222" s="80"/>
      <c r="O222" s="80"/>
      <c r="P222" s="75">
        <f t="shared" si="16"/>
        <v>0</v>
      </c>
      <c r="Q222" s="165" t="str">
        <f t="shared" si="14"/>
        <v xml:space="preserve"> </v>
      </c>
      <c r="R222" s="167"/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/>
      <c r="H223" s="80"/>
      <c r="I223" s="80"/>
      <c r="J223" s="80"/>
      <c r="K223" s="75">
        <f t="shared" si="15"/>
        <v>0</v>
      </c>
      <c r="L223" s="76" t="str">
        <f t="shared" si="13"/>
        <v xml:space="preserve"> </v>
      </c>
      <c r="M223" s="79"/>
      <c r="N223" s="80"/>
      <c r="O223" s="80"/>
      <c r="P223" s="75">
        <f t="shared" si="16"/>
        <v>0</v>
      </c>
      <c r="Q223" s="165" t="str">
        <f t="shared" si="14"/>
        <v xml:space="preserve"> </v>
      </c>
      <c r="R223" s="167"/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/>
      <c r="H224" s="80"/>
      <c r="I224" s="80"/>
      <c r="J224" s="80"/>
      <c r="K224" s="75">
        <f t="shared" si="15"/>
        <v>0</v>
      </c>
      <c r="L224" s="76" t="str">
        <f t="shared" si="13"/>
        <v xml:space="preserve"> </v>
      </c>
      <c r="M224" s="79"/>
      <c r="N224" s="80"/>
      <c r="O224" s="80"/>
      <c r="P224" s="75">
        <f t="shared" si="16"/>
        <v>0</v>
      </c>
      <c r="Q224" s="165" t="str">
        <f t="shared" si="14"/>
        <v xml:space="preserve"> </v>
      </c>
      <c r="R224" s="167"/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/>
      <c r="H225" s="80"/>
      <c r="I225" s="80"/>
      <c r="J225" s="80"/>
      <c r="K225" s="75">
        <f t="shared" si="15"/>
        <v>0</v>
      </c>
      <c r="L225" s="76" t="str">
        <f t="shared" si="13"/>
        <v xml:space="preserve"> </v>
      </c>
      <c r="M225" s="79"/>
      <c r="N225" s="80"/>
      <c r="O225" s="80"/>
      <c r="P225" s="75">
        <f t="shared" si="16"/>
        <v>0</v>
      </c>
      <c r="Q225" s="165" t="str">
        <f t="shared" si="14"/>
        <v xml:space="preserve"> </v>
      </c>
      <c r="R225" s="167"/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/>
      <c r="H226" s="80"/>
      <c r="I226" s="80"/>
      <c r="J226" s="80"/>
      <c r="K226" s="75">
        <f t="shared" si="15"/>
        <v>0</v>
      </c>
      <c r="L226" s="76" t="str">
        <f t="shared" si="13"/>
        <v xml:space="preserve"> </v>
      </c>
      <c r="M226" s="79"/>
      <c r="N226" s="80"/>
      <c r="O226" s="80"/>
      <c r="P226" s="75">
        <f t="shared" si="16"/>
        <v>0</v>
      </c>
      <c r="Q226" s="165" t="str">
        <f t="shared" si="14"/>
        <v xml:space="preserve"> </v>
      </c>
      <c r="R226" s="167"/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/>
      <c r="H227" s="80"/>
      <c r="I227" s="80"/>
      <c r="J227" s="80"/>
      <c r="K227" s="75">
        <f t="shared" si="15"/>
        <v>0</v>
      </c>
      <c r="L227" s="76" t="str">
        <f t="shared" si="13"/>
        <v xml:space="preserve"> </v>
      </c>
      <c r="M227" s="79"/>
      <c r="N227" s="80"/>
      <c r="O227" s="80"/>
      <c r="P227" s="75">
        <f t="shared" si="16"/>
        <v>0</v>
      </c>
      <c r="Q227" s="165" t="str">
        <f t="shared" si="14"/>
        <v xml:space="preserve"> </v>
      </c>
      <c r="R227" s="167"/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/>
      <c r="H228" s="80"/>
      <c r="I228" s="80"/>
      <c r="J228" s="80"/>
      <c r="K228" s="75">
        <f t="shared" si="15"/>
        <v>0</v>
      </c>
      <c r="L228" s="76" t="str">
        <f t="shared" si="13"/>
        <v xml:space="preserve"> </v>
      </c>
      <c r="M228" s="79"/>
      <c r="N228" s="80"/>
      <c r="O228" s="80"/>
      <c r="P228" s="75">
        <f t="shared" si="16"/>
        <v>0</v>
      </c>
      <c r="Q228" s="165" t="str">
        <f t="shared" si="14"/>
        <v xml:space="preserve"> </v>
      </c>
      <c r="R228" s="167"/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/>
      <c r="H229" s="80"/>
      <c r="I229" s="80"/>
      <c r="J229" s="80"/>
      <c r="K229" s="75">
        <f t="shared" si="15"/>
        <v>0</v>
      </c>
      <c r="L229" s="76" t="str">
        <f t="shared" si="13"/>
        <v xml:space="preserve"> </v>
      </c>
      <c r="M229" s="79"/>
      <c r="N229" s="80"/>
      <c r="O229" s="80"/>
      <c r="P229" s="75">
        <f t="shared" si="16"/>
        <v>0</v>
      </c>
      <c r="Q229" s="165" t="str">
        <f t="shared" si="14"/>
        <v xml:space="preserve"> </v>
      </c>
      <c r="R229" s="167"/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/>
      <c r="H230" s="80"/>
      <c r="I230" s="80"/>
      <c r="J230" s="80"/>
      <c r="K230" s="75">
        <f t="shared" si="15"/>
        <v>0</v>
      </c>
      <c r="L230" s="76" t="str">
        <f t="shared" si="13"/>
        <v xml:space="preserve"> </v>
      </c>
      <c r="M230" s="79"/>
      <c r="N230" s="80"/>
      <c r="O230" s="80"/>
      <c r="P230" s="75">
        <f t="shared" si="16"/>
        <v>0</v>
      </c>
      <c r="Q230" s="165" t="str">
        <f t="shared" si="14"/>
        <v xml:space="preserve"> </v>
      </c>
      <c r="R230" s="167"/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/>
      <c r="H231" s="80"/>
      <c r="I231" s="80"/>
      <c r="J231" s="80"/>
      <c r="K231" s="75">
        <f t="shared" si="15"/>
        <v>0</v>
      </c>
      <c r="L231" s="76" t="str">
        <f t="shared" si="13"/>
        <v xml:space="preserve"> </v>
      </c>
      <c r="M231" s="79"/>
      <c r="N231" s="80"/>
      <c r="O231" s="80"/>
      <c r="P231" s="75">
        <f t="shared" si="16"/>
        <v>0</v>
      </c>
      <c r="Q231" s="165" t="str">
        <f t="shared" si="14"/>
        <v xml:space="preserve"> </v>
      </c>
      <c r="R231" s="167"/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/>
      <c r="H232" s="80"/>
      <c r="I232" s="80"/>
      <c r="J232" s="80"/>
      <c r="K232" s="75">
        <f t="shared" si="15"/>
        <v>0</v>
      </c>
      <c r="L232" s="76" t="str">
        <f t="shared" si="13"/>
        <v xml:space="preserve"> </v>
      </c>
      <c r="M232" s="79"/>
      <c r="N232" s="80"/>
      <c r="O232" s="80"/>
      <c r="P232" s="75">
        <f t="shared" si="16"/>
        <v>0</v>
      </c>
      <c r="Q232" s="165" t="str">
        <f t="shared" si="14"/>
        <v xml:space="preserve"> </v>
      </c>
      <c r="R232" s="167"/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/>
      <c r="H233" s="80"/>
      <c r="I233" s="80"/>
      <c r="J233" s="80"/>
      <c r="K233" s="75">
        <f t="shared" si="15"/>
        <v>0</v>
      </c>
      <c r="L233" s="76" t="str">
        <f t="shared" si="13"/>
        <v xml:space="preserve"> </v>
      </c>
      <c r="M233" s="79"/>
      <c r="N233" s="80"/>
      <c r="O233" s="80"/>
      <c r="P233" s="75">
        <f t="shared" si="16"/>
        <v>0</v>
      </c>
      <c r="Q233" s="165" t="str">
        <f t="shared" si="14"/>
        <v xml:space="preserve"> </v>
      </c>
      <c r="R233" s="167"/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/>
      <c r="H234" s="80"/>
      <c r="I234" s="80"/>
      <c r="J234" s="80"/>
      <c r="K234" s="75">
        <f t="shared" si="15"/>
        <v>0</v>
      </c>
      <c r="L234" s="76" t="str">
        <f t="shared" si="13"/>
        <v xml:space="preserve"> </v>
      </c>
      <c r="M234" s="79"/>
      <c r="N234" s="80"/>
      <c r="O234" s="80"/>
      <c r="P234" s="75">
        <f t="shared" si="16"/>
        <v>0</v>
      </c>
      <c r="Q234" s="165" t="str">
        <f t="shared" si="14"/>
        <v xml:space="preserve"> </v>
      </c>
      <c r="R234" s="167"/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/>
      <c r="H235" s="80"/>
      <c r="I235" s="80"/>
      <c r="J235" s="80"/>
      <c r="K235" s="75">
        <f t="shared" si="15"/>
        <v>0</v>
      </c>
      <c r="L235" s="76" t="str">
        <f t="shared" si="13"/>
        <v xml:space="preserve"> </v>
      </c>
      <c r="M235" s="79"/>
      <c r="N235" s="80"/>
      <c r="O235" s="80"/>
      <c r="P235" s="75">
        <f t="shared" si="16"/>
        <v>0</v>
      </c>
      <c r="Q235" s="165" t="str">
        <f t="shared" si="14"/>
        <v xml:space="preserve"> </v>
      </c>
      <c r="R235" s="167"/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/>
      <c r="H236" s="80"/>
      <c r="I236" s="80"/>
      <c r="J236" s="80"/>
      <c r="K236" s="75">
        <f t="shared" si="15"/>
        <v>0</v>
      </c>
      <c r="L236" s="76" t="str">
        <f t="shared" si="13"/>
        <v xml:space="preserve"> </v>
      </c>
      <c r="M236" s="79"/>
      <c r="N236" s="80"/>
      <c r="O236" s="80"/>
      <c r="P236" s="75">
        <f t="shared" si="16"/>
        <v>0</v>
      </c>
      <c r="Q236" s="165" t="str">
        <f t="shared" si="14"/>
        <v xml:space="preserve"> </v>
      </c>
      <c r="R236" s="167"/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/>
      <c r="H237" s="80"/>
      <c r="I237" s="80"/>
      <c r="J237" s="80"/>
      <c r="K237" s="75">
        <f t="shared" si="15"/>
        <v>0</v>
      </c>
      <c r="L237" s="76" t="str">
        <f t="shared" si="13"/>
        <v xml:space="preserve"> </v>
      </c>
      <c r="M237" s="79"/>
      <c r="N237" s="80"/>
      <c r="O237" s="80"/>
      <c r="P237" s="75">
        <f t="shared" si="16"/>
        <v>0</v>
      </c>
      <c r="Q237" s="165" t="str">
        <f t="shared" si="14"/>
        <v xml:space="preserve"> </v>
      </c>
      <c r="R237" s="167"/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/>
      <c r="H238" s="80"/>
      <c r="I238" s="80"/>
      <c r="J238" s="80"/>
      <c r="K238" s="75">
        <f t="shared" si="15"/>
        <v>0</v>
      </c>
      <c r="L238" s="76" t="str">
        <f t="shared" si="13"/>
        <v xml:space="preserve"> </v>
      </c>
      <c r="M238" s="79"/>
      <c r="N238" s="80"/>
      <c r="O238" s="80"/>
      <c r="P238" s="75">
        <f t="shared" si="16"/>
        <v>0</v>
      </c>
      <c r="Q238" s="165" t="str">
        <f t="shared" si="14"/>
        <v xml:space="preserve"> </v>
      </c>
      <c r="R238" s="167"/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/>
      <c r="H239" s="80"/>
      <c r="I239" s="80"/>
      <c r="J239" s="80"/>
      <c r="K239" s="75">
        <f t="shared" si="15"/>
        <v>0</v>
      </c>
      <c r="L239" s="76" t="str">
        <f t="shared" si="13"/>
        <v xml:space="preserve"> </v>
      </c>
      <c r="M239" s="79"/>
      <c r="N239" s="80"/>
      <c r="O239" s="80"/>
      <c r="P239" s="75">
        <f t="shared" si="16"/>
        <v>0</v>
      </c>
      <c r="Q239" s="165" t="str">
        <f t="shared" si="14"/>
        <v xml:space="preserve"> </v>
      </c>
      <c r="R239" s="167"/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/>
      <c r="H240" s="80"/>
      <c r="I240" s="80"/>
      <c r="J240" s="80"/>
      <c r="K240" s="75">
        <f t="shared" si="15"/>
        <v>0</v>
      </c>
      <c r="L240" s="76" t="str">
        <f t="shared" si="13"/>
        <v xml:space="preserve"> </v>
      </c>
      <c r="M240" s="79"/>
      <c r="N240" s="80"/>
      <c r="O240" s="80"/>
      <c r="P240" s="75">
        <f t="shared" si="16"/>
        <v>0</v>
      </c>
      <c r="Q240" s="165" t="str">
        <f t="shared" si="14"/>
        <v xml:space="preserve"> </v>
      </c>
      <c r="R240" s="167"/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/>
      <c r="H241" s="80"/>
      <c r="I241" s="80"/>
      <c r="J241" s="80"/>
      <c r="K241" s="75">
        <f t="shared" si="15"/>
        <v>0</v>
      </c>
      <c r="L241" s="76" t="str">
        <f t="shared" si="13"/>
        <v xml:space="preserve"> </v>
      </c>
      <c r="M241" s="79"/>
      <c r="N241" s="80"/>
      <c r="O241" s="80"/>
      <c r="P241" s="75">
        <f t="shared" si="16"/>
        <v>0</v>
      </c>
      <c r="Q241" s="165" t="str">
        <f t="shared" si="14"/>
        <v xml:space="preserve"> </v>
      </c>
      <c r="R241" s="167"/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/>
      <c r="H242" s="80"/>
      <c r="I242" s="80"/>
      <c r="J242" s="80"/>
      <c r="K242" s="75">
        <f t="shared" si="15"/>
        <v>0</v>
      </c>
      <c r="L242" s="76" t="str">
        <f t="shared" si="13"/>
        <v xml:space="preserve"> </v>
      </c>
      <c r="M242" s="79"/>
      <c r="N242" s="80"/>
      <c r="O242" s="80"/>
      <c r="P242" s="75">
        <f t="shared" si="16"/>
        <v>0</v>
      </c>
      <c r="Q242" s="165" t="str">
        <f t="shared" si="14"/>
        <v xml:space="preserve"> </v>
      </c>
      <c r="R242" s="167"/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/>
      <c r="H243" s="80"/>
      <c r="I243" s="80"/>
      <c r="J243" s="80"/>
      <c r="K243" s="75">
        <f t="shared" si="15"/>
        <v>0</v>
      </c>
      <c r="L243" s="76" t="str">
        <f t="shared" si="13"/>
        <v xml:space="preserve"> </v>
      </c>
      <c r="M243" s="79"/>
      <c r="N243" s="80"/>
      <c r="O243" s="80"/>
      <c r="P243" s="75">
        <f t="shared" si="16"/>
        <v>0</v>
      </c>
      <c r="Q243" s="165" t="str">
        <f t="shared" si="14"/>
        <v xml:space="preserve"> </v>
      </c>
      <c r="R243" s="167"/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/>
      <c r="H244" s="80"/>
      <c r="I244" s="80"/>
      <c r="J244" s="80"/>
      <c r="K244" s="75">
        <f t="shared" si="15"/>
        <v>0</v>
      </c>
      <c r="L244" s="76" t="str">
        <f t="shared" si="13"/>
        <v xml:space="preserve"> </v>
      </c>
      <c r="M244" s="79"/>
      <c r="N244" s="80"/>
      <c r="O244" s="80"/>
      <c r="P244" s="75">
        <f t="shared" si="16"/>
        <v>0</v>
      </c>
      <c r="Q244" s="165" t="str">
        <f t="shared" si="14"/>
        <v xml:space="preserve"> </v>
      </c>
      <c r="R244" s="167"/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/>
      <c r="H245" s="80"/>
      <c r="I245" s="80"/>
      <c r="J245" s="80"/>
      <c r="K245" s="75">
        <f t="shared" si="15"/>
        <v>0</v>
      </c>
      <c r="L245" s="76" t="str">
        <f t="shared" si="13"/>
        <v xml:space="preserve"> </v>
      </c>
      <c r="M245" s="79"/>
      <c r="N245" s="80"/>
      <c r="O245" s="80"/>
      <c r="P245" s="75">
        <f t="shared" si="16"/>
        <v>0</v>
      </c>
      <c r="Q245" s="165" t="str">
        <f t="shared" si="14"/>
        <v xml:space="preserve"> </v>
      </c>
      <c r="R245" s="167"/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80"/>
      <c r="K246" s="75">
        <f t="shared" si="15"/>
        <v>0</v>
      </c>
      <c r="L246" s="76" t="str">
        <f t="shared" si="13"/>
        <v xml:space="preserve"> </v>
      </c>
      <c r="M246" s="79"/>
      <c r="N246" s="80"/>
      <c r="O246" s="80"/>
      <c r="P246" s="75">
        <f t="shared" si="16"/>
        <v>0</v>
      </c>
      <c r="Q246" s="165" t="str">
        <f t="shared" si="14"/>
        <v xml:space="preserve"> </v>
      </c>
      <c r="R246" s="167"/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5"/>
        <v>0</v>
      </c>
      <c r="L247" s="76" t="str">
        <f t="shared" si="13"/>
        <v xml:space="preserve"> </v>
      </c>
      <c r="M247" s="79"/>
      <c r="N247" s="80"/>
      <c r="O247" s="80"/>
      <c r="P247" s="75">
        <f t="shared" si="16"/>
        <v>0</v>
      </c>
      <c r="Q247" s="165" t="str">
        <f t="shared" si="14"/>
        <v xml:space="preserve"> </v>
      </c>
      <c r="R247" s="167"/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5"/>
        <v>0</v>
      </c>
      <c r="L248" s="76" t="str">
        <f t="shared" si="13"/>
        <v xml:space="preserve"> </v>
      </c>
      <c r="M248" s="79"/>
      <c r="N248" s="80"/>
      <c r="O248" s="80"/>
      <c r="P248" s="75">
        <f t="shared" si="16"/>
        <v>0</v>
      </c>
      <c r="Q248" s="165" t="str">
        <f t="shared" si="14"/>
        <v xml:space="preserve"> </v>
      </c>
      <c r="R248" s="167"/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5"/>
        <v>0</v>
      </c>
      <c r="L249" s="76" t="str">
        <f t="shared" si="13"/>
        <v xml:space="preserve"> </v>
      </c>
      <c r="M249" s="79"/>
      <c r="N249" s="80"/>
      <c r="O249" s="80"/>
      <c r="P249" s="75">
        <f t="shared" si="16"/>
        <v>0</v>
      </c>
      <c r="Q249" s="165" t="str">
        <f t="shared" si="14"/>
        <v xml:space="preserve"> </v>
      </c>
      <c r="R249" s="167"/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5"/>
        <v>0</v>
      </c>
      <c r="L250" s="76" t="str">
        <f t="shared" si="13"/>
        <v xml:space="preserve"> </v>
      </c>
      <c r="M250" s="79"/>
      <c r="N250" s="80"/>
      <c r="O250" s="80"/>
      <c r="P250" s="75">
        <f t="shared" si="16"/>
        <v>0</v>
      </c>
      <c r="Q250" s="165" t="str">
        <f t="shared" si="14"/>
        <v xml:space="preserve"> </v>
      </c>
      <c r="R250" s="167"/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5"/>
        <v>0</v>
      </c>
      <c r="L251" s="76" t="str">
        <f t="shared" si="13"/>
        <v xml:space="preserve"> </v>
      </c>
      <c r="M251" s="79"/>
      <c r="N251" s="80"/>
      <c r="O251" s="80"/>
      <c r="P251" s="75">
        <f t="shared" si="16"/>
        <v>0</v>
      </c>
      <c r="Q251" s="165" t="str">
        <f t="shared" si="14"/>
        <v xml:space="preserve"> </v>
      </c>
      <c r="R251" s="167"/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5"/>
        <v>0</v>
      </c>
      <c r="L252" s="76" t="str">
        <f t="shared" si="13"/>
        <v xml:space="preserve"> </v>
      </c>
      <c r="M252" s="79"/>
      <c r="N252" s="80"/>
      <c r="O252" s="80"/>
      <c r="P252" s="75">
        <f t="shared" si="16"/>
        <v>0</v>
      </c>
      <c r="Q252" s="165" t="str">
        <f t="shared" si="14"/>
        <v xml:space="preserve"> </v>
      </c>
      <c r="R252" s="167"/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5"/>
        <v>0</v>
      </c>
      <c r="L253" s="76" t="str">
        <f t="shared" si="13"/>
        <v xml:space="preserve"> </v>
      </c>
      <c r="M253" s="79"/>
      <c r="N253" s="80"/>
      <c r="O253" s="80"/>
      <c r="P253" s="75">
        <f t="shared" si="16"/>
        <v>0</v>
      </c>
      <c r="Q253" s="165" t="str">
        <f t="shared" si="14"/>
        <v xml:space="preserve"> </v>
      </c>
      <c r="R253" s="167"/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5"/>
        <v>0</v>
      </c>
      <c r="L254" s="76" t="str">
        <f t="shared" si="13"/>
        <v xml:space="preserve"> </v>
      </c>
      <c r="M254" s="79"/>
      <c r="N254" s="80"/>
      <c r="O254" s="80"/>
      <c r="P254" s="75">
        <f t="shared" si="16"/>
        <v>0</v>
      </c>
      <c r="Q254" s="165" t="str">
        <f t="shared" si="14"/>
        <v xml:space="preserve"> </v>
      </c>
      <c r="R254" s="167"/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5"/>
        <v>0</v>
      </c>
      <c r="L255" s="76" t="str">
        <f t="shared" si="13"/>
        <v xml:space="preserve"> </v>
      </c>
      <c r="M255" s="79"/>
      <c r="N255" s="80"/>
      <c r="O255" s="80"/>
      <c r="P255" s="75">
        <f t="shared" si="16"/>
        <v>0</v>
      </c>
      <c r="Q255" s="165" t="str">
        <f t="shared" si="14"/>
        <v xml:space="preserve"> </v>
      </c>
      <c r="R255" s="167"/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5"/>
        <v>0</v>
      </c>
      <c r="L256" s="76" t="str">
        <f t="shared" si="13"/>
        <v xml:space="preserve"> </v>
      </c>
      <c r="M256" s="79"/>
      <c r="N256" s="80"/>
      <c r="O256" s="80"/>
      <c r="P256" s="75">
        <f t="shared" si="16"/>
        <v>0</v>
      </c>
      <c r="Q256" s="165" t="str">
        <f t="shared" si="14"/>
        <v xml:space="preserve"> </v>
      </c>
      <c r="R256" s="167"/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5"/>
        <v>0</v>
      </c>
      <c r="L257" s="76" t="str">
        <f t="shared" si="13"/>
        <v xml:space="preserve"> </v>
      </c>
      <c r="M257" s="79"/>
      <c r="N257" s="80"/>
      <c r="O257" s="80"/>
      <c r="P257" s="75">
        <f t="shared" si="16"/>
        <v>0</v>
      </c>
      <c r="Q257" s="165" t="str">
        <f t="shared" si="14"/>
        <v xml:space="preserve"> </v>
      </c>
      <c r="R257" s="167"/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5"/>
        <v>0</v>
      </c>
      <c r="L258" s="76" t="str">
        <f t="shared" si="13"/>
        <v xml:space="preserve"> </v>
      </c>
      <c r="M258" s="79"/>
      <c r="N258" s="80"/>
      <c r="O258" s="80"/>
      <c r="P258" s="75">
        <f t="shared" si="16"/>
        <v>0</v>
      </c>
      <c r="Q258" s="165" t="str">
        <f t="shared" si="14"/>
        <v xml:space="preserve"> </v>
      </c>
      <c r="R258" s="167"/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5"/>
        <v>0</v>
      </c>
      <c r="L259" s="76" t="str">
        <f t="shared" si="13"/>
        <v xml:space="preserve"> </v>
      </c>
      <c r="M259" s="79"/>
      <c r="N259" s="80"/>
      <c r="O259" s="80"/>
      <c r="P259" s="75">
        <f t="shared" si="16"/>
        <v>0</v>
      </c>
      <c r="Q259" s="165" t="str">
        <f t="shared" si="14"/>
        <v xml:space="preserve"> </v>
      </c>
      <c r="R259" s="167"/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5"/>
        <v>0</v>
      </c>
      <c r="L260" s="76" t="str">
        <f t="shared" si="13"/>
        <v xml:space="preserve"> </v>
      </c>
      <c r="M260" s="79"/>
      <c r="N260" s="80"/>
      <c r="O260" s="80"/>
      <c r="P260" s="75">
        <f t="shared" si="16"/>
        <v>0</v>
      </c>
      <c r="Q260" s="165" t="str">
        <f t="shared" si="14"/>
        <v xml:space="preserve"> </v>
      </c>
      <c r="R260" s="167"/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5"/>
        <v>0</v>
      </c>
      <c r="L261" s="76" t="str">
        <f t="shared" si="13"/>
        <v xml:space="preserve"> </v>
      </c>
      <c r="M261" s="79"/>
      <c r="N261" s="80"/>
      <c r="O261" s="80"/>
      <c r="P261" s="75">
        <f t="shared" si="16"/>
        <v>0</v>
      </c>
      <c r="Q261" s="165" t="str">
        <f t="shared" si="14"/>
        <v xml:space="preserve"> </v>
      </c>
      <c r="R261" s="167"/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5"/>
        <v>0</v>
      </c>
      <c r="L262" s="76" t="str">
        <f t="shared" si="13"/>
        <v xml:space="preserve"> </v>
      </c>
      <c r="M262" s="79"/>
      <c r="N262" s="80"/>
      <c r="O262" s="80"/>
      <c r="P262" s="75">
        <f t="shared" si="16"/>
        <v>0</v>
      </c>
      <c r="Q262" s="165" t="str">
        <f t="shared" si="14"/>
        <v xml:space="preserve"> </v>
      </c>
      <c r="R262" s="167"/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5"/>
        <v>0</v>
      </c>
      <c r="L263" s="76" t="str">
        <f t="shared" ref="L263:L326" si="17">VLOOKUP(K263,predikat,2)</f>
        <v xml:space="preserve"> </v>
      </c>
      <c r="M263" s="79"/>
      <c r="N263" s="80"/>
      <c r="O263" s="80"/>
      <c r="P263" s="75">
        <f t="shared" si="16"/>
        <v>0</v>
      </c>
      <c r="Q263" s="165" t="str">
        <f t="shared" ref="Q263:Q326" si="18">VLOOKUP(P263,predikat,2)</f>
        <v xml:space="preserve"> </v>
      </c>
      <c r="R263" s="167"/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9">IF(COUNTA(G264:I264)=0,0,ROUND((SUM(G264:I264)/COUNTA(G264:I264)*$J$1+SUM(J264)*$J$2)/($J$1+$J$2),0))</f>
        <v>0</v>
      </c>
      <c r="L264" s="76" t="str">
        <f t="shared" si="17"/>
        <v xml:space="preserve"> </v>
      </c>
      <c r="M264" s="79"/>
      <c r="N264" s="80"/>
      <c r="O264" s="80"/>
      <c r="P264" s="75">
        <f t="shared" ref="P264:P326" si="20">IF(SUM(M264:O264)=0,0,ROUND(SUM(M264:O264)/COUNTA(M264:O264),0))</f>
        <v>0</v>
      </c>
      <c r="Q264" s="165" t="str">
        <f t="shared" si="18"/>
        <v xml:space="preserve"> </v>
      </c>
      <c r="R264" s="167"/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9"/>
        <v>0</v>
      </c>
      <c r="L265" s="76" t="str">
        <f t="shared" si="17"/>
        <v xml:space="preserve"> </v>
      </c>
      <c r="M265" s="79"/>
      <c r="N265" s="80"/>
      <c r="O265" s="80"/>
      <c r="P265" s="75">
        <f t="shared" si="20"/>
        <v>0</v>
      </c>
      <c r="Q265" s="165" t="str">
        <f t="shared" si="18"/>
        <v xml:space="preserve"> </v>
      </c>
      <c r="R265" s="167"/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9"/>
        <v>0</v>
      </c>
      <c r="L266" s="76" t="str">
        <f t="shared" si="17"/>
        <v xml:space="preserve"> </v>
      </c>
      <c r="M266" s="79"/>
      <c r="N266" s="80"/>
      <c r="O266" s="80"/>
      <c r="P266" s="75">
        <f t="shared" si="20"/>
        <v>0</v>
      </c>
      <c r="Q266" s="165" t="str">
        <f t="shared" si="18"/>
        <v xml:space="preserve"> </v>
      </c>
      <c r="R266" s="167"/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9"/>
        <v>0</v>
      </c>
      <c r="L267" s="76" t="str">
        <f t="shared" si="17"/>
        <v xml:space="preserve"> </v>
      </c>
      <c r="M267" s="79"/>
      <c r="N267" s="80"/>
      <c r="O267" s="80"/>
      <c r="P267" s="75">
        <f t="shared" si="20"/>
        <v>0</v>
      </c>
      <c r="Q267" s="165" t="str">
        <f t="shared" si="18"/>
        <v xml:space="preserve"> </v>
      </c>
      <c r="R267" s="167"/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9"/>
        <v>0</v>
      </c>
      <c r="L268" s="76" t="str">
        <f t="shared" si="17"/>
        <v xml:space="preserve"> </v>
      </c>
      <c r="M268" s="79"/>
      <c r="N268" s="80"/>
      <c r="O268" s="80"/>
      <c r="P268" s="75">
        <f t="shared" si="20"/>
        <v>0</v>
      </c>
      <c r="Q268" s="165" t="str">
        <f t="shared" si="18"/>
        <v xml:space="preserve"> </v>
      </c>
      <c r="R268" s="167"/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9"/>
        <v>0</v>
      </c>
      <c r="L269" s="76" t="str">
        <f t="shared" si="17"/>
        <v xml:space="preserve"> </v>
      </c>
      <c r="M269" s="79"/>
      <c r="N269" s="80"/>
      <c r="O269" s="80"/>
      <c r="P269" s="75">
        <f t="shared" si="20"/>
        <v>0</v>
      </c>
      <c r="Q269" s="165" t="str">
        <f t="shared" si="18"/>
        <v xml:space="preserve"> </v>
      </c>
      <c r="R269" s="167"/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9"/>
        <v>0</v>
      </c>
      <c r="L270" s="76" t="str">
        <f t="shared" si="17"/>
        <v xml:space="preserve"> </v>
      </c>
      <c r="M270" s="79"/>
      <c r="N270" s="80"/>
      <c r="O270" s="80"/>
      <c r="P270" s="75">
        <f t="shared" si="20"/>
        <v>0</v>
      </c>
      <c r="Q270" s="165" t="str">
        <f t="shared" si="18"/>
        <v xml:space="preserve"> </v>
      </c>
      <c r="R270" s="167"/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9"/>
        <v>0</v>
      </c>
      <c r="L271" s="76" t="str">
        <f t="shared" si="17"/>
        <v xml:space="preserve"> </v>
      </c>
      <c r="M271" s="79"/>
      <c r="N271" s="80"/>
      <c r="O271" s="80"/>
      <c r="P271" s="75">
        <f t="shared" si="20"/>
        <v>0</v>
      </c>
      <c r="Q271" s="165" t="str">
        <f t="shared" si="18"/>
        <v xml:space="preserve"> </v>
      </c>
      <c r="R271" s="167"/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9"/>
        <v>0</v>
      </c>
      <c r="L272" s="76" t="str">
        <f t="shared" si="17"/>
        <v xml:space="preserve"> </v>
      </c>
      <c r="M272" s="79"/>
      <c r="N272" s="80"/>
      <c r="O272" s="80"/>
      <c r="P272" s="75">
        <f t="shared" si="20"/>
        <v>0</v>
      </c>
      <c r="Q272" s="165" t="str">
        <f t="shared" si="18"/>
        <v xml:space="preserve"> </v>
      </c>
      <c r="R272" s="167"/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9"/>
        <v>0</v>
      </c>
      <c r="L273" s="76" t="str">
        <f t="shared" si="17"/>
        <v xml:space="preserve"> </v>
      </c>
      <c r="M273" s="79"/>
      <c r="N273" s="80"/>
      <c r="O273" s="80"/>
      <c r="P273" s="75">
        <f t="shared" si="20"/>
        <v>0</v>
      </c>
      <c r="Q273" s="165" t="str">
        <f t="shared" si="18"/>
        <v xml:space="preserve"> </v>
      </c>
      <c r="R273" s="167"/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9"/>
        <v>0</v>
      </c>
      <c r="L274" s="76" t="str">
        <f t="shared" si="17"/>
        <v xml:space="preserve"> </v>
      </c>
      <c r="M274" s="79"/>
      <c r="N274" s="80"/>
      <c r="O274" s="80"/>
      <c r="P274" s="75">
        <f t="shared" si="20"/>
        <v>0</v>
      </c>
      <c r="Q274" s="165" t="str">
        <f t="shared" si="18"/>
        <v xml:space="preserve"> </v>
      </c>
      <c r="R274" s="167"/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9"/>
        <v>0</v>
      </c>
      <c r="L275" s="76" t="str">
        <f t="shared" si="17"/>
        <v xml:space="preserve"> </v>
      </c>
      <c r="M275" s="79"/>
      <c r="N275" s="80"/>
      <c r="O275" s="80"/>
      <c r="P275" s="75">
        <f t="shared" si="20"/>
        <v>0</v>
      </c>
      <c r="Q275" s="165" t="str">
        <f t="shared" si="18"/>
        <v xml:space="preserve"> </v>
      </c>
      <c r="R275" s="167"/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9"/>
        <v>0</v>
      </c>
      <c r="L276" s="76" t="str">
        <f t="shared" si="17"/>
        <v xml:space="preserve"> </v>
      </c>
      <c r="M276" s="79"/>
      <c r="N276" s="80"/>
      <c r="O276" s="80"/>
      <c r="P276" s="75">
        <f t="shared" si="20"/>
        <v>0</v>
      </c>
      <c r="Q276" s="165" t="str">
        <f t="shared" si="18"/>
        <v xml:space="preserve"> </v>
      </c>
      <c r="R276" s="167"/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9"/>
        <v>0</v>
      </c>
      <c r="L277" s="76" t="str">
        <f t="shared" si="17"/>
        <v xml:space="preserve"> </v>
      </c>
      <c r="M277" s="79"/>
      <c r="N277" s="80"/>
      <c r="O277" s="80"/>
      <c r="P277" s="75">
        <f t="shared" si="20"/>
        <v>0</v>
      </c>
      <c r="Q277" s="165" t="str">
        <f t="shared" si="18"/>
        <v xml:space="preserve"> </v>
      </c>
      <c r="R277" s="167"/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9"/>
        <v>0</v>
      </c>
      <c r="L278" s="76" t="str">
        <f t="shared" si="17"/>
        <v xml:space="preserve"> </v>
      </c>
      <c r="M278" s="79"/>
      <c r="N278" s="80"/>
      <c r="O278" s="80"/>
      <c r="P278" s="75">
        <f t="shared" si="20"/>
        <v>0</v>
      </c>
      <c r="Q278" s="165" t="str">
        <f t="shared" si="18"/>
        <v xml:space="preserve"> </v>
      </c>
      <c r="R278" s="167"/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9"/>
        <v>0</v>
      </c>
      <c r="L279" s="76" t="str">
        <f t="shared" si="17"/>
        <v xml:space="preserve"> </v>
      </c>
      <c r="M279" s="79"/>
      <c r="N279" s="80"/>
      <c r="O279" s="80"/>
      <c r="P279" s="75">
        <f t="shared" si="20"/>
        <v>0</v>
      </c>
      <c r="Q279" s="165" t="str">
        <f t="shared" si="18"/>
        <v xml:space="preserve"> </v>
      </c>
      <c r="R279" s="167"/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9"/>
        <v>0</v>
      </c>
      <c r="L280" s="76" t="str">
        <f t="shared" si="17"/>
        <v xml:space="preserve"> </v>
      </c>
      <c r="M280" s="79"/>
      <c r="N280" s="80"/>
      <c r="O280" s="80"/>
      <c r="P280" s="75">
        <f t="shared" si="20"/>
        <v>0</v>
      </c>
      <c r="Q280" s="165" t="str">
        <f t="shared" si="18"/>
        <v xml:space="preserve"> </v>
      </c>
      <c r="R280" s="167"/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9"/>
        <v>0</v>
      </c>
      <c r="L281" s="76" t="str">
        <f t="shared" si="17"/>
        <v xml:space="preserve"> </v>
      </c>
      <c r="M281" s="79"/>
      <c r="N281" s="80"/>
      <c r="O281" s="80"/>
      <c r="P281" s="75">
        <f t="shared" si="20"/>
        <v>0</v>
      </c>
      <c r="Q281" s="165" t="str">
        <f t="shared" si="18"/>
        <v xml:space="preserve"> </v>
      </c>
      <c r="R281" s="167"/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9"/>
        <v>0</v>
      </c>
      <c r="L282" s="76" t="str">
        <f t="shared" si="17"/>
        <v xml:space="preserve"> </v>
      </c>
      <c r="M282" s="79"/>
      <c r="N282" s="80"/>
      <c r="O282" s="80"/>
      <c r="P282" s="75">
        <f t="shared" si="20"/>
        <v>0</v>
      </c>
      <c r="Q282" s="165" t="str">
        <f t="shared" si="18"/>
        <v xml:space="preserve"> </v>
      </c>
      <c r="R282" s="167"/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9"/>
        <v>0</v>
      </c>
      <c r="L283" s="76" t="str">
        <f t="shared" si="17"/>
        <v xml:space="preserve"> </v>
      </c>
      <c r="M283" s="79"/>
      <c r="N283" s="80"/>
      <c r="O283" s="80"/>
      <c r="P283" s="75">
        <f t="shared" si="20"/>
        <v>0</v>
      </c>
      <c r="Q283" s="165" t="str">
        <f t="shared" si="18"/>
        <v xml:space="preserve"> </v>
      </c>
      <c r="R283" s="167"/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9"/>
        <v>0</v>
      </c>
      <c r="L284" s="76" t="str">
        <f t="shared" si="17"/>
        <v xml:space="preserve"> </v>
      </c>
      <c r="M284" s="79"/>
      <c r="N284" s="80"/>
      <c r="O284" s="80"/>
      <c r="P284" s="75">
        <f t="shared" si="20"/>
        <v>0</v>
      </c>
      <c r="Q284" s="165" t="str">
        <f t="shared" si="18"/>
        <v xml:space="preserve"> </v>
      </c>
      <c r="R284" s="167"/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9"/>
        <v>0</v>
      </c>
      <c r="L285" s="76" t="str">
        <f t="shared" si="17"/>
        <v xml:space="preserve"> </v>
      </c>
      <c r="M285" s="79"/>
      <c r="N285" s="80"/>
      <c r="O285" s="80"/>
      <c r="P285" s="75">
        <f t="shared" si="20"/>
        <v>0</v>
      </c>
      <c r="Q285" s="165" t="str">
        <f t="shared" si="18"/>
        <v xml:space="preserve"> </v>
      </c>
      <c r="R285" s="167"/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9"/>
        <v>0</v>
      </c>
      <c r="L286" s="76" t="str">
        <f t="shared" si="17"/>
        <v xml:space="preserve"> </v>
      </c>
      <c r="M286" s="79"/>
      <c r="N286" s="80"/>
      <c r="O286" s="80"/>
      <c r="P286" s="75">
        <f t="shared" si="20"/>
        <v>0</v>
      </c>
      <c r="Q286" s="165" t="str">
        <f t="shared" si="18"/>
        <v xml:space="preserve"> </v>
      </c>
      <c r="R286" s="167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9"/>
        <v>0</v>
      </c>
      <c r="L287" s="76" t="str">
        <f t="shared" si="17"/>
        <v xml:space="preserve"> </v>
      </c>
      <c r="M287" s="79"/>
      <c r="N287" s="80"/>
      <c r="O287" s="80"/>
      <c r="P287" s="75">
        <f t="shared" si="20"/>
        <v>0</v>
      </c>
      <c r="Q287" s="165" t="str">
        <f t="shared" si="18"/>
        <v xml:space="preserve"> </v>
      </c>
      <c r="R287" s="167"/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9"/>
        <v>0</v>
      </c>
      <c r="L288" s="76" t="str">
        <f t="shared" si="17"/>
        <v xml:space="preserve"> </v>
      </c>
      <c r="M288" s="79"/>
      <c r="N288" s="80"/>
      <c r="O288" s="80"/>
      <c r="P288" s="75">
        <f t="shared" si="20"/>
        <v>0</v>
      </c>
      <c r="Q288" s="165" t="str">
        <f t="shared" si="18"/>
        <v xml:space="preserve"> </v>
      </c>
      <c r="R288" s="167"/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9"/>
        <v>0</v>
      </c>
      <c r="L289" s="76" t="str">
        <f t="shared" si="17"/>
        <v xml:space="preserve"> </v>
      </c>
      <c r="M289" s="79"/>
      <c r="N289" s="80"/>
      <c r="O289" s="80"/>
      <c r="P289" s="75">
        <f t="shared" si="20"/>
        <v>0</v>
      </c>
      <c r="Q289" s="165" t="str">
        <f t="shared" si="18"/>
        <v xml:space="preserve"> </v>
      </c>
      <c r="R289" s="167"/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9"/>
        <v>0</v>
      </c>
      <c r="L290" s="76" t="str">
        <f t="shared" si="17"/>
        <v xml:space="preserve"> </v>
      </c>
      <c r="M290" s="79"/>
      <c r="N290" s="80"/>
      <c r="O290" s="80"/>
      <c r="P290" s="75">
        <f t="shared" si="20"/>
        <v>0</v>
      </c>
      <c r="Q290" s="165" t="str">
        <f t="shared" si="18"/>
        <v xml:space="preserve"> </v>
      </c>
      <c r="R290" s="167"/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9"/>
        <v>0</v>
      </c>
      <c r="L291" s="76" t="str">
        <f t="shared" si="17"/>
        <v xml:space="preserve"> </v>
      </c>
      <c r="M291" s="79"/>
      <c r="N291" s="80"/>
      <c r="O291" s="80"/>
      <c r="P291" s="75">
        <f t="shared" si="20"/>
        <v>0</v>
      </c>
      <c r="Q291" s="165" t="str">
        <f t="shared" si="18"/>
        <v xml:space="preserve"> </v>
      </c>
      <c r="R291" s="167"/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9"/>
        <v>0</v>
      </c>
      <c r="L292" s="76" t="str">
        <f t="shared" si="17"/>
        <v xml:space="preserve"> </v>
      </c>
      <c r="M292" s="79"/>
      <c r="N292" s="80"/>
      <c r="O292" s="80"/>
      <c r="P292" s="75">
        <f t="shared" si="20"/>
        <v>0</v>
      </c>
      <c r="Q292" s="165" t="str">
        <f t="shared" si="18"/>
        <v xml:space="preserve"> </v>
      </c>
      <c r="R292" s="167"/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9"/>
        <v>0</v>
      </c>
      <c r="L293" s="76" t="str">
        <f t="shared" si="17"/>
        <v xml:space="preserve"> </v>
      </c>
      <c r="M293" s="79"/>
      <c r="N293" s="80"/>
      <c r="O293" s="80"/>
      <c r="P293" s="75">
        <f t="shared" si="20"/>
        <v>0</v>
      </c>
      <c r="Q293" s="165" t="str">
        <f t="shared" si="18"/>
        <v xml:space="preserve"> </v>
      </c>
      <c r="R293" s="167"/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9"/>
        <v>0</v>
      </c>
      <c r="L294" s="76" t="str">
        <f t="shared" si="17"/>
        <v xml:space="preserve"> </v>
      </c>
      <c r="M294" s="79"/>
      <c r="N294" s="80"/>
      <c r="O294" s="80"/>
      <c r="P294" s="75">
        <f t="shared" si="20"/>
        <v>0</v>
      </c>
      <c r="Q294" s="165" t="str">
        <f t="shared" si="18"/>
        <v xml:space="preserve"> </v>
      </c>
      <c r="R294" s="167"/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9"/>
        <v>0</v>
      </c>
      <c r="L295" s="76" t="str">
        <f t="shared" si="17"/>
        <v xml:space="preserve"> </v>
      </c>
      <c r="M295" s="79"/>
      <c r="N295" s="80"/>
      <c r="O295" s="80"/>
      <c r="P295" s="75">
        <f t="shared" si="20"/>
        <v>0</v>
      </c>
      <c r="Q295" s="165" t="str">
        <f t="shared" si="18"/>
        <v xml:space="preserve"> </v>
      </c>
      <c r="R295" s="167"/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9"/>
        <v>0</v>
      </c>
      <c r="L296" s="76" t="str">
        <f t="shared" si="17"/>
        <v xml:space="preserve"> </v>
      </c>
      <c r="M296" s="79"/>
      <c r="N296" s="80"/>
      <c r="O296" s="80"/>
      <c r="P296" s="75">
        <f t="shared" si="20"/>
        <v>0</v>
      </c>
      <c r="Q296" s="165" t="str">
        <f t="shared" si="18"/>
        <v xml:space="preserve"> </v>
      </c>
      <c r="R296" s="167"/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9"/>
        <v>0</v>
      </c>
      <c r="L297" s="76" t="str">
        <f t="shared" si="17"/>
        <v xml:space="preserve"> </v>
      </c>
      <c r="M297" s="79"/>
      <c r="N297" s="80"/>
      <c r="O297" s="80"/>
      <c r="P297" s="75">
        <f t="shared" si="20"/>
        <v>0</v>
      </c>
      <c r="Q297" s="165" t="str">
        <f t="shared" si="18"/>
        <v xml:space="preserve"> </v>
      </c>
      <c r="R297" s="167"/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9"/>
        <v>0</v>
      </c>
      <c r="L298" s="76" t="str">
        <f t="shared" si="17"/>
        <v xml:space="preserve"> </v>
      </c>
      <c r="M298" s="79"/>
      <c r="N298" s="80"/>
      <c r="O298" s="80"/>
      <c r="P298" s="75">
        <f t="shared" si="20"/>
        <v>0</v>
      </c>
      <c r="Q298" s="165" t="str">
        <f t="shared" si="18"/>
        <v xml:space="preserve"> </v>
      </c>
      <c r="R298" s="167"/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9"/>
        <v>0</v>
      </c>
      <c r="L299" s="76" t="str">
        <f t="shared" si="17"/>
        <v xml:space="preserve"> </v>
      </c>
      <c r="M299" s="79"/>
      <c r="N299" s="80"/>
      <c r="O299" s="80"/>
      <c r="P299" s="75">
        <f t="shared" si="20"/>
        <v>0</v>
      </c>
      <c r="Q299" s="165" t="str">
        <f t="shared" si="18"/>
        <v xml:space="preserve"> </v>
      </c>
      <c r="R299" s="167"/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9"/>
        <v>0</v>
      </c>
      <c r="L300" s="76" t="str">
        <f t="shared" si="17"/>
        <v xml:space="preserve"> </v>
      </c>
      <c r="M300" s="79"/>
      <c r="N300" s="80"/>
      <c r="O300" s="80"/>
      <c r="P300" s="75">
        <f t="shared" si="20"/>
        <v>0</v>
      </c>
      <c r="Q300" s="165" t="str">
        <f t="shared" si="18"/>
        <v xml:space="preserve"> </v>
      </c>
      <c r="R300" s="167"/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9"/>
        <v>0</v>
      </c>
      <c r="L301" s="76" t="str">
        <f t="shared" si="17"/>
        <v xml:space="preserve"> </v>
      </c>
      <c r="M301" s="79"/>
      <c r="N301" s="80"/>
      <c r="O301" s="80"/>
      <c r="P301" s="75">
        <f t="shared" si="20"/>
        <v>0</v>
      </c>
      <c r="Q301" s="165" t="str">
        <f t="shared" si="18"/>
        <v xml:space="preserve"> </v>
      </c>
      <c r="R301" s="167"/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9"/>
        <v>0</v>
      </c>
      <c r="L302" s="76" t="str">
        <f t="shared" si="17"/>
        <v xml:space="preserve"> </v>
      </c>
      <c r="M302" s="79"/>
      <c r="N302" s="80"/>
      <c r="O302" s="80"/>
      <c r="P302" s="75">
        <f t="shared" si="20"/>
        <v>0</v>
      </c>
      <c r="Q302" s="165" t="str">
        <f t="shared" si="18"/>
        <v xml:space="preserve"> </v>
      </c>
      <c r="R302" s="167"/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9"/>
        <v>0</v>
      </c>
      <c r="L303" s="76" t="str">
        <f t="shared" si="17"/>
        <v xml:space="preserve"> </v>
      </c>
      <c r="M303" s="79"/>
      <c r="N303" s="80"/>
      <c r="O303" s="80"/>
      <c r="P303" s="75">
        <f t="shared" si="20"/>
        <v>0</v>
      </c>
      <c r="Q303" s="165" t="str">
        <f t="shared" si="18"/>
        <v xml:space="preserve"> </v>
      </c>
      <c r="R303" s="167"/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9"/>
        <v>0</v>
      </c>
      <c r="L304" s="76" t="str">
        <f t="shared" si="17"/>
        <v xml:space="preserve"> </v>
      </c>
      <c r="M304" s="79"/>
      <c r="N304" s="80"/>
      <c r="O304" s="80"/>
      <c r="P304" s="75">
        <f t="shared" si="20"/>
        <v>0</v>
      </c>
      <c r="Q304" s="165" t="str">
        <f t="shared" si="18"/>
        <v xml:space="preserve"> </v>
      </c>
      <c r="R304" s="167"/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9"/>
        <v>0</v>
      </c>
      <c r="L305" s="76" t="str">
        <f t="shared" si="17"/>
        <v xml:space="preserve"> </v>
      </c>
      <c r="M305" s="79"/>
      <c r="N305" s="80"/>
      <c r="O305" s="80"/>
      <c r="P305" s="75">
        <f t="shared" si="20"/>
        <v>0</v>
      </c>
      <c r="Q305" s="165" t="str">
        <f t="shared" si="18"/>
        <v xml:space="preserve"> </v>
      </c>
      <c r="R305" s="167"/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9"/>
        <v>0</v>
      </c>
      <c r="L306" s="76" t="str">
        <f t="shared" si="17"/>
        <v xml:space="preserve"> </v>
      </c>
      <c r="M306" s="79"/>
      <c r="N306" s="80"/>
      <c r="O306" s="80"/>
      <c r="P306" s="75">
        <f t="shared" si="20"/>
        <v>0</v>
      </c>
      <c r="Q306" s="165" t="str">
        <f t="shared" si="18"/>
        <v xml:space="preserve"> </v>
      </c>
      <c r="R306" s="167"/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9"/>
        <v>0</v>
      </c>
      <c r="L307" s="76" t="str">
        <f t="shared" si="17"/>
        <v xml:space="preserve"> </v>
      </c>
      <c r="M307" s="79"/>
      <c r="N307" s="80"/>
      <c r="O307" s="80"/>
      <c r="P307" s="75">
        <f t="shared" si="20"/>
        <v>0</v>
      </c>
      <c r="Q307" s="165" t="str">
        <f t="shared" si="18"/>
        <v xml:space="preserve"> </v>
      </c>
      <c r="R307" s="167"/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9"/>
        <v>0</v>
      </c>
      <c r="L308" s="76" t="str">
        <f t="shared" si="17"/>
        <v xml:space="preserve"> </v>
      </c>
      <c r="M308" s="79"/>
      <c r="N308" s="80"/>
      <c r="O308" s="80"/>
      <c r="P308" s="75">
        <f t="shared" si="20"/>
        <v>0</v>
      </c>
      <c r="Q308" s="165" t="str">
        <f t="shared" si="18"/>
        <v xml:space="preserve"> </v>
      </c>
      <c r="R308" s="167"/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9"/>
        <v>0</v>
      </c>
      <c r="L309" s="76" t="str">
        <f t="shared" si="17"/>
        <v xml:space="preserve"> </v>
      </c>
      <c r="M309" s="79"/>
      <c r="N309" s="80"/>
      <c r="O309" s="80"/>
      <c r="P309" s="75">
        <f t="shared" si="20"/>
        <v>0</v>
      </c>
      <c r="Q309" s="165" t="str">
        <f t="shared" si="18"/>
        <v xml:space="preserve"> </v>
      </c>
      <c r="R309" s="167"/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9"/>
        <v>0</v>
      </c>
      <c r="L310" s="76" t="str">
        <f t="shared" si="17"/>
        <v xml:space="preserve"> </v>
      </c>
      <c r="M310" s="79"/>
      <c r="N310" s="80"/>
      <c r="O310" s="80"/>
      <c r="P310" s="75">
        <f t="shared" si="20"/>
        <v>0</v>
      </c>
      <c r="Q310" s="165" t="str">
        <f t="shared" si="18"/>
        <v xml:space="preserve"> </v>
      </c>
      <c r="R310" s="167"/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9"/>
        <v>0</v>
      </c>
      <c r="L311" s="76" t="str">
        <f t="shared" si="17"/>
        <v xml:space="preserve"> </v>
      </c>
      <c r="M311" s="79"/>
      <c r="N311" s="80"/>
      <c r="O311" s="80"/>
      <c r="P311" s="75">
        <f t="shared" si="20"/>
        <v>0</v>
      </c>
      <c r="Q311" s="165" t="str">
        <f t="shared" si="18"/>
        <v xml:space="preserve"> </v>
      </c>
      <c r="R311" s="167"/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9"/>
        <v>0</v>
      </c>
      <c r="L312" s="76" t="str">
        <f t="shared" si="17"/>
        <v xml:space="preserve"> </v>
      </c>
      <c r="M312" s="79"/>
      <c r="N312" s="80"/>
      <c r="O312" s="80"/>
      <c r="P312" s="75">
        <f t="shared" si="20"/>
        <v>0</v>
      </c>
      <c r="Q312" s="165" t="str">
        <f t="shared" si="18"/>
        <v xml:space="preserve"> </v>
      </c>
      <c r="R312" s="167"/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9"/>
        <v>0</v>
      </c>
      <c r="L313" s="76" t="str">
        <f t="shared" si="17"/>
        <v xml:space="preserve"> </v>
      </c>
      <c r="M313" s="79"/>
      <c r="N313" s="80"/>
      <c r="O313" s="80"/>
      <c r="P313" s="75">
        <f t="shared" si="20"/>
        <v>0</v>
      </c>
      <c r="Q313" s="165" t="str">
        <f t="shared" si="18"/>
        <v xml:space="preserve"> </v>
      </c>
      <c r="R313" s="167"/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9"/>
        <v>0</v>
      </c>
      <c r="L314" s="76" t="str">
        <f t="shared" si="17"/>
        <v xml:space="preserve"> </v>
      </c>
      <c r="M314" s="79"/>
      <c r="N314" s="80"/>
      <c r="O314" s="80"/>
      <c r="P314" s="75">
        <f t="shared" si="20"/>
        <v>0</v>
      </c>
      <c r="Q314" s="165" t="str">
        <f t="shared" si="18"/>
        <v xml:space="preserve"> </v>
      </c>
      <c r="R314" s="167"/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9"/>
        <v>0</v>
      </c>
      <c r="L315" s="76" t="str">
        <f t="shared" si="17"/>
        <v xml:space="preserve"> </v>
      </c>
      <c r="M315" s="79"/>
      <c r="N315" s="80"/>
      <c r="O315" s="80"/>
      <c r="P315" s="75">
        <f t="shared" si="20"/>
        <v>0</v>
      </c>
      <c r="Q315" s="165" t="str">
        <f t="shared" si="18"/>
        <v xml:space="preserve"> </v>
      </c>
      <c r="R315" s="167"/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9"/>
        <v>0</v>
      </c>
      <c r="L316" s="76" t="str">
        <f t="shared" si="17"/>
        <v xml:space="preserve"> </v>
      </c>
      <c r="M316" s="79"/>
      <c r="N316" s="80"/>
      <c r="O316" s="80"/>
      <c r="P316" s="75">
        <f t="shared" si="20"/>
        <v>0</v>
      </c>
      <c r="Q316" s="165" t="str">
        <f t="shared" si="18"/>
        <v xml:space="preserve"> </v>
      </c>
      <c r="R316" s="167"/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9"/>
        <v>0</v>
      </c>
      <c r="L317" s="76" t="str">
        <f t="shared" si="17"/>
        <v xml:space="preserve"> </v>
      </c>
      <c r="M317" s="79"/>
      <c r="N317" s="80"/>
      <c r="O317" s="80"/>
      <c r="P317" s="75">
        <f t="shared" si="20"/>
        <v>0</v>
      </c>
      <c r="Q317" s="165" t="str">
        <f t="shared" si="18"/>
        <v xml:space="preserve"> </v>
      </c>
      <c r="R317" s="167"/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9"/>
        <v>0</v>
      </c>
      <c r="L318" s="76" t="str">
        <f t="shared" si="17"/>
        <v xml:space="preserve"> </v>
      </c>
      <c r="M318" s="79"/>
      <c r="N318" s="80"/>
      <c r="O318" s="80"/>
      <c r="P318" s="75">
        <f t="shared" si="20"/>
        <v>0</v>
      </c>
      <c r="Q318" s="165" t="str">
        <f t="shared" si="18"/>
        <v xml:space="preserve"> </v>
      </c>
      <c r="R318" s="167"/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9"/>
        <v>0</v>
      </c>
      <c r="L319" s="76" t="str">
        <f t="shared" si="17"/>
        <v xml:space="preserve"> </v>
      </c>
      <c r="M319" s="79"/>
      <c r="N319" s="80"/>
      <c r="O319" s="80"/>
      <c r="P319" s="75">
        <f t="shared" si="20"/>
        <v>0</v>
      </c>
      <c r="Q319" s="165" t="str">
        <f t="shared" si="18"/>
        <v xml:space="preserve"> </v>
      </c>
      <c r="R319" s="167"/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9"/>
        <v>0</v>
      </c>
      <c r="L320" s="76" t="str">
        <f t="shared" si="17"/>
        <v xml:space="preserve"> </v>
      </c>
      <c r="M320" s="79"/>
      <c r="N320" s="80"/>
      <c r="O320" s="80"/>
      <c r="P320" s="75">
        <f t="shared" si="20"/>
        <v>0</v>
      </c>
      <c r="Q320" s="165" t="str">
        <f t="shared" si="18"/>
        <v xml:space="preserve"> </v>
      </c>
      <c r="R320" s="167"/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9"/>
        <v>0</v>
      </c>
      <c r="L321" s="76" t="str">
        <f t="shared" si="17"/>
        <v xml:space="preserve"> </v>
      </c>
      <c r="M321" s="79"/>
      <c r="N321" s="80"/>
      <c r="O321" s="80"/>
      <c r="P321" s="75">
        <f t="shared" si="20"/>
        <v>0</v>
      </c>
      <c r="Q321" s="165" t="str">
        <f t="shared" si="18"/>
        <v xml:space="preserve"> </v>
      </c>
      <c r="R321" s="167"/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9"/>
        <v>0</v>
      </c>
      <c r="L322" s="76" t="str">
        <f t="shared" si="17"/>
        <v xml:space="preserve"> </v>
      </c>
      <c r="M322" s="79"/>
      <c r="N322" s="80"/>
      <c r="O322" s="80"/>
      <c r="P322" s="75">
        <f t="shared" si="20"/>
        <v>0</v>
      </c>
      <c r="Q322" s="165" t="str">
        <f t="shared" si="18"/>
        <v xml:space="preserve"> </v>
      </c>
      <c r="R322" s="167"/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9"/>
        <v>0</v>
      </c>
      <c r="L323" s="76" t="str">
        <f t="shared" si="17"/>
        <v xml:space="preserve"> </v>
      </c>
      <c r="M323" s="79"/>
      <c r="N323" s="80"/>
      <c r="O323" s="80"/>
      <c r="P323" s="75">
        <f t="shared" si="20"/>
        <v>0</v>
      </c>
      <c r="Q323" s="165" t="str">
        <f t="shared" si="18"/>
        <v xml:space="preserve"> </v>
      </c>
      <c r="R323" s="167"/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9"/>
        <v>0</v>
      </c>
      <c r="L324" s="76" t="str">
        <f t="shared" si="17"/>
        <v xml:space="preserve"> </v>
      </c>
      <c r="M324" s="79"/>
      <c r="N324" s="80"/>
      <c r="O324" s="80"/>
      <c r="P324" s="75">
        <f t="shared" si="20"/>
        <v>0</v>
      </c>
      <c r="Q324" s="165" t="str">
        <f t="shared" si="18"/>
        <v xml:space="preserve"> </v>
      </c>
      <c r="R324" s="167"/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9"/>
        <v>0</v>
      </c>
      <c r="L325" s="76" t="str">
        <f t="shared" si="17"/>
        <v xml:space="preserve"> </v>
      </c>
      <c r="M325" s="79"/>
      <c r="N325" s="80"/>
      <c r="O325" s="80"/>
      <c r="P325" s="75">
        <f t="shared" si="20"/>
        <v>0</v>
      </c>
      <c r="Q325" s="165" t="str">
        <f t="shared" si="18"/>
        <v xml:space="preserve"> </v>
      </c>
      <c r="R325" s="167"/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9"/>
        <v>0</v>
      </c>
      <c r="L326" s="78" t="str">
        <f t="shared" si="17"/>
        <v xml:space="preserve"> </v>
      </c>
      <c r="M326" s="83"/>
      <c r="N326" s="84"/>
      <c r="O326" s="84"/>
      <c r="P326" s="77">
        <f t="shared" si="20"/>
        <v>0</v>
      </c>
      <c r="Q326" s="166" t="str">
        <f t="shared" si="18"/>
        <v xml:space="preserve"> </v>
      </c>
      <c r="R326" s="168"/>
    </row>
  </sheetData>
  <sheetProtection algorithmName="SHA-512" hashValue="fRw/8a1PoNkMAUaFklaiuqHVBu7vEBT1gypsBfDl7nLzG9zHCMrXidKUx9cxiLVqOSjD4TKU9ervaHDDze8X7Q==" saltValue="4jJYcNUSDSbIYBA9WlLapw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62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122">
        <v>2</v>
      </c>
      <c r="I6" s="122">
        <v>3</v>
      </c>
      <c r="J6" s="221"/>
      <c r="K6" s="221"/>
      <c r="L6" s="223"/>
      <c r="M6" s="225"/>
      <c r="N6" s="221"/>
      <c r="O6" s="221"/>
      <c r="P6" s="221"/>
      <c r="Q6" s="209"/>
      <c r="R6" s="253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81"/>
      <c r="H7" s="82"/>
      <c r="I7" s="82"/>
      <c r="J7" s="82"/>
      <c r="K7" s="73">
        <f>IF(COUNTA(G7:I7)=0,0,ROUND((SUM(G7:I7)/COUNTA(G7:I7)*$J$1+SUM(J7)*$J$2)/($J$1+$J$2),0))</f>
        <v>0</v>
      </c>
      <c r="L7" s="74" t="str">
        <f t="shared" ref="L7" si="0">VLOOKUP(K7,predikat,2)</f>
        <v xml:space="preserve"> </v>
      </c>
      <c r="M7" s="81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69"/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79"/>
      <c r="H8" s="80"/>
      <c r="I8" s="80"/>
      <c r="J8" s="80"/>
      <c r="K8" s="75">
        <f t="shared" ref="K8:K71" si="2">IF(COUNTA(G8:I8)=0,0,ROUND((SUM(G8:I8)/COUNTA(G8:I8)*$J$1+SUM(J8)*$J$2)/($J$1+$J$2),0))</f>
        <v>0</v>
      </c>
      <c r="L8" s="76" t="str">
        <f t="shared" ref="L8:L70" si="3">VLOOKUP(K8,predikat,2)</f>
        <v xml:space="preserve"> </v>
      </c>
      <c r="M8" s="79"/>
      <c r="N8" s="80"/>
      <c r="O8" s="80"/>
      <c r="P8" s="75">
        <f t="shared" ref="P8:P71" si="4">IF(SUM(M8:O8)=0,0,ROUND(SUM(M8:O8)/COUNTA(M8:O8),0))</f>
        <v>0</v>
      </c>
      <c r="Q8" s="76" t="str">
        <f t="shared" si="1"/>
        <v xml:space="preserve"> </v>
      </c>
      <c r="R8" s="167"/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79"/>
      <c r="H9" s="80"/>
      <c r="I9" s="80"/>
      <c r="J9" s="80"/>
      <c r="K9" s="75">
        <f t="shared" si="2"/>
        <v>0</v>
      </c>
      <c r="L9" s="76" t="str">
        <f t="shared" si="3"/>
        <v xml:space="preserve"> </v>
      </c>
      <c r="M9" s="79"/>
      <c r="N9" s="80"/>
      <c r="O9" s="80"/>
      <c r="P9" s="75">
        <f t="shared" si="4"/>
        <v>0</v>
      </c>
      <c r="Q9" s="76" t="str">
        <f t="shared" si="1"/>
        <v xml:space="preserve"> </v>
      </c>
      <c r="R9" s="167"/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79"/>
      <c r="H10" s="80"/>
      <c r="I10" s="80"/>
      <c r="J10" s="80"/>
      <c r="K10" s="75">
        <f t="shared" si="2"/>
        <v>0</v>
      </c>
      <c r="L10" s="76" t="str">
        <f t="shared" si="3"/>
        <v xml:space="preserve"> </v>
      </c>
      <c r="M10" s="79"/>
      <c r="N10" s="80"/>
      <c r="O10" s="80"/>
      <c r="P10" s="75">
        <f t="shared" si="4"/>
        <v>0</v>
      </c>
      <c r="Q10" s="76" t="str">
        <f t="shared" si="1"/>
        <v xml:space="preserve"> </v>
      </c>
      <c r="R10" s="167"/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79"/>
      <c r="H11" s="80"/>
      <c r="I11" s="80"/>
      <c r="J11" s="80"/>
      <c r="K11" s="75">
        <f t="shared" si="2"/>
        <v>0</v>
      </c>
      <c r="L11" s="76" t="str">
        <f t="shared" si="3"/>
        <v xml:space="preserve"> </v>
      </c>
      <c r="M11" s="79"/>
      <c r="N11" s="80"/>
      <c r="O11" s="80"/>
      <c r="P11" s="75">
        <f t="shared" si="4"/>
        <v>0</v>
      </c>
      <c r="Q11" s="76" t="str">
        <f t="shared" si="1"/>
        <v xml:space="preserve"> </v>
      </c>
      <c r="R11" s="167"/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79"/>
      <c r="H12" s="80"/>
      <c r="I12" s="80"/>
      <c r="J12" s="80"/>
      <c r="K12" s="75">
        <f t="shared" si="2"/>
        <v>0</v>
      </c>
      <c r="L12" s="76" t="str">
        <f t="shared" si="3"/>
        <v xml:space="preserve"> </v>
      </c>
      <c r="M12" s="79"/>
      <c r="N12" s="80"/>
      <c r="O12" s="80"/>
      <c r="P12" s="75">
        <f t="shared" si="4"/>
        <v>0</v>
      </c>
      <c r="Q12" s="76" t="str">
        <f t="shared" si="1"/>
        <v xml:space="preserve"> </v>
      </c>
      <c r="R12" s="167"/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79"/>
      <c r="H13" s="80"/>
      <c r="I13" s="80"/>
      <c r="J13" s="80"/>
      <c r="K13" s="75">
        <f t="shared" si="2"/>
        <v>0</v>
      </c>
      <c r="L13" s="76" t="str">
        <f t="shared" si="3"/>
        <v xml:space="preserve"> </v>
      </c>
      <c r="M13" s="79"/>
      <c r="N13" s="80"/>
      <c r="O13" s="80"/>
      <c r="P13" s="75">
        <f t="shared" si="4"/>
        <v>0</v>
      </c>
      <c r="Q13" s="76" t="str">
        <f t="shared" si="1"/>
        <v xml:space="preserve"> </v>
      </c>
      <c r="R13" s="167"/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79"/>
      <c r="H14" s="80"/>
      <c r="I14" s="80"/>
      <c r="J14" s="80"/>
      <c r="K14" s="75">
        <f t="shared" si="2"/>
        <v>0</v>
      </c>
      <c r="L14" s="76" t="str">
        <f t="shared" si="3"/>
        <v xml:space="preserve"> </v>
      </c>
      <c r="M14" s="79"/>
      <c r="N14" s="80"/>
      <c r="O14" s="80"/>
      <c r="P14" s="75">
        <f t="shared" si="4"/>
        <v>0</v>
      </c>
      <c r="Q14" s="76" t="str">
        <f t="shared" si="1"/>
        <v xml:space="preserve"> </v>
      </c>
      <c r="R14" s="167"/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79"/>
      <c r="H15" s="80"/>
      <c r="I15" s="80"/>
      <c r="J15" s="80"/>
      <c r="K15" s="75">
        <f t="shared" si="2"/>
        <v>0</v>
      </c>
      <c r="L15" s="76" t="str">
        <f t="shared" si="3"/>
        <v xml:space="preserve"> </v>
      </c>
      <c r="M15" s="79"/>
      <c r="N15" s="80"/>
      <c r="O15" s="80"/>
      <c r="P15" s="75">
        <f t="shared" si="4"/>
        <v>0</v>
      </c>
      <c r="Q15" s="76" t="str">
        <f t="shared" si="1"/>
        <v xml:space="preserve"> </v>
      </c>
      <c r="R15" s="167"/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79"/>
      <c r="H16" s="80"/>
      <c r="I16" s="80"/>
      <c r="J16" s="80"/>
      <c r="K16" s="75">
        <f t="shared" si="2"/>
        <v>0</v>
      </c>
      <c r="L16" s="76" t="str">
        <f t="shared" si="3"/>
        <v xml:space="preserve"> </v>
      </c>
      <c r="M16" s="79"/>
      <c r="N16" s="80"/>
      <c r="O16" s="80"/>
      <c r="P16" s="75">
        <f t="shared" si="4"/>
        <v>0</v>
      </c>
      <c r="Q16" s="76" t="str">
        <f t="shared" si="1"/>
        <v xml:space="preserve"> </v>
      </c>
      <c r="R16" s="167"/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79"/>
      <c r="H17" s="80"/>
      <c r="I17" s="80"/>
      <c r="J17" s="80"/>
      <c r="K17" s="75">
        <f t="shared" si="2"/>
        <v>0</v>
      </c>
      <c r="L17" s="76" t="str">
        <f t="shared" si="3"/>
        <v xml:space="preserve"> </v>
      </c>
      <c r="M17" s="79"/>
      <c r="N17" s="80"/>
      <c r="O17" s="80"/>
      <c r="P17" s="75">
        <f t="shared" si="4"/>
        <v>0</v>
      </c>
      <c r="Q17" s="76" t="str">
        <f t="shared" si="1"/>
        <v xml:space="preserve"> </v>
      </c>
      <c r="R17" s="167"/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79"/>
      <c r="H18" s="80"/>
      <c r="I18" s="80"/>
      <c r="J18" s="80"/>
      <c r="K18" s="75">
        <f t="shared" si="2"/>
        <v>0</v>
      </c>
      <c r="L18" s="76" t="str">
        <f t="shared" si="3"/>
        <v xml:space="preserve"> </v>
      </c>
      <c r="M18" s="79"/>
      <c r="N18" s="80"/>
      <c r="O18" s="80"/>
      <c r="P18" s="75">
        <f t="shared" si="4"/>
        <v>0</v>
      </c>
      <c r="Q18" s="76" t="str">
        <f t="shared" si="1"/>
        <v xml:space="preserve"> </v>
      </c>
      <c r="R18" s="167"/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79"/>
      <c r="H19" s="80"/>
      <c r="I19" s="80"/>
      <c r="J19" s="80"/>
      <c r="K19" s="75">
        <f t="shared" si="2"/>
        <v>0</v>
      </c>
      <c r="L19" s="76" t="str">
        <f t="shared" si="3"/>
        <v xml:space="preserve"> </v>
      </c>
      <c r="M19" s="79"/>
      <c r="N19" s="80"/>
      <c r="O19" s="80"/>
      <c r="P19" s="75">
        <f t="shared" si="4"/>
        <v>0</v>
      </c>
      <c r="Q19" s="76" t="str">
        <f t="shared" si="1"/>
        <v xml:space="preserve"> </v>
      </c>
      <c r="R19" s="167"/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79"/>
      <c r="H20" s="80"/>
      <c r="I20" s="80"/>
      <c r="J20" s="80"/>
      <c r="K20" s="75">
        <f t="shared" si="2"/>
        <v>0</v>
      </c>
      <c r="L20" s="76" t="str">
        <f t="shared" si="3"/>
        <v xml:space="preserve"> </v>
      </c>
      <c r="M20" s="79"/>
      <c r="N20" s="80"/>
      <c r="O20" s="80"/>
      <c r="P20" s="75">
        <f t="shared" si="4"/>
        <v>0</v>
      </c>
      <c r="Q20" s="76" t="str">
        <f t="shared" si="1"/>
        <v xml:space="preserve"> </v>
      </c>
      <c r="R20" s="167"/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79"/>
      <c r="H21" s="80"/>
      <c r="I21" s="80"/>
      <c r="J21" s="80"/>
      <c r="K21" s="75">
        <f t="shared" si="2"/>
        <v>0</v>
      </c>
      <c r="L21" s="76" t="str">
        <f t="shared" si="3"/>
        <v xml:space="preserve"> </v>
      </c>
      <c r="M21" s="79"/>
      <c r="N21" s="80"/>
      <c r="O21" s="80"/>
      <c r="P21" s="75">
        <f t="shared" si="4"/>
        <v>0</v>
      </c>
      <c r="Q21" s="76" t="str">
        <f t="shared" si="1"/>
        <v xml:space="preserve"> </v>
      </c>
      <c r="R21" s="167"/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79"/>
      <c r="H22" s="80"/>
      <c r="I22" s="80"/>
      <c r="J22" s="80"/>
      <c r="K22" s="75">
        <f t="shared" si="2"/>
        <v>0</v>
      </c>
      <c r="L22" s="76" t="str">
        <f t="shared" si="3"/>
        <v xml:space="preserve"> </v>
      </c>
      <c r="M22" s="79"/>
      <c r="N22" s="80"/>
      <c r="O22" s="80"/>
      <c r="P22" s="75">
        <f t="shared" si="4"/>
        <v>0</v>
      </c>
      <c r="Q22" s="76" t="str">
        <f t="shared" si="1"/>
        <v xml:space="preserve"> </v>
      </c>
      <c r="R22" s="167"/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79"/>
      <c r="H23" s="80"/>
      <c r="I23" s="80"/>
      <c r="J23" s="80"/>
      <c r="K23" s="75">
        <f t="shared" si="2"/>
        <v>0</v>
      </c>
      <c r="L23" s="76" t="str">
        <f t="shared" si="3"/>
        <v xml:space="preserve"> </v>
      </c>
      <c r="M23" s="79"/>
      <c r="N23" s="80"/>
      <c r="O23" s="80"/>
      <c r="P23" s="75">
        <f t="shared" si="4"/>
        <v>0</v>
      </c>
      <c r="Q23" s="76" t="str">
        <f t="shared" si="1"/>
        <v xml:space="preserve"> </v>
      </c>
      <c r="R23" s="167"/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79"/>
      <c r="H24" s="80"/>
      <c r="I24" s="80"/>
      <c r="J24" s="80"/>
      <c r="K24" s="75">
        <f t="shared" si="2"/>
        <v>0</v>
      </c>
      <c r="L24" s="76" t="str">
        <f t="shared" si="3"/>
        <v xml:space="preserve"> </v>
      </c>
      <c r="M24" s="79"/>
      <c r="N24" s="80"/>
      <c r="O24" s="80"/>
      <c r="P24" s="75">
        <f t="shared" si="4"/>
        <v>0</v>
      </c>
      <c r="Q24" s="76" t="str">
        <f t="shared" si="1"/>
        <v xml:space="preserve"> </v>
      </c>
      <c r="R24" s="167"/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79"/>
      <c r="H25" s="80"/>
      <c r="I25" s="80"/>
      <c r="J25" s="80"/>
      <c r="K25" s="75">
        <f t="shared" si="2"/>
        <v>0</v>
      </c>
      <c r="L25" s="76" t="str">
        <f t="shared" si="3"/>
        <v xml:space="preserve"> </v>
      </c>
      <c r="M25" s="79"/>
      <c r="N25" s="80"/>
      <c r="O25" s="80"/>
      <c r="P25" s="75">
        <f t="shared" si="4"/>
        <v>0</v>
      </c>
      <c r="Q25" s="76" t="str">
        <f t="shared" si="1"/>
        <v xml:space="preserve"> </v>
      </c>
      <c r="R25" s="167"/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79"/>
      <c r="H26" s="80"/>
      <c r="I26" s="80"/>
      <c r="J26" s="80"/>
      <c r="K26" s="75">
        <f t="shared" si="2"/>
        <v>0</v>
      </c>
      <c r="L26" s="76" t="str">
        <f t="shared" si="3"/>
        <v xml:space="preserve"> </v>
      </c>
      <c r="M26" s="79"/>
      <c r="N26" s="80"/>
      <c r="O26" s="80"/>
      <c r="P26" s="75">
        <f t="shared" si="4"/>
        <v>0</v>
      </c>
      <c r="Q26" s="76" t="str">
        <f t="shared" si="1"/>
        <v xml:space="preserve"> </v>
      </c>
      <c r="R26" s="167"/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79"/>
      <c r="H27" s="80"/>
      <c r="I27" s="80"/>
      <c r="J27" s="80"/>
      <c r="K27" s="75">
        <f t="shared" si="2"/>
        <v>0</v>
      </c>
      <c r="L27" s="76" t="str">
        <f t="shared" si="3"/>
        <v xml:space="preserve"> </v>
      </c>
      <c r="M27" s="79"/>
      <c r="N27" s="80"/>
      <c r="O27" s="80"/>
      <c r="P27" s="75">
        <f t="shared" si="4"/>
        <v>0</v>
      </c>
      <c r="Q27" s="76" t="str">
        <f t="shared" si="1"/>
        <v xml:space="preserve"> </v>
      </c>
      <c r="R27" s="167"/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79"/>
      <c r="H28" s="80"/>
      <c r="I28" s="80"/>
      <c r="J28" s="80"/>
      <c r="K28" s="75">
        <f t="shared" si="2"/>
        <v>0</v>
      </c>
      <c r="L28" s="76" t="str">
        <f t="shared" si="3"/>
        <v xml:space="preserve"> </v>
      </c>
      <c r="M28" s="79"/>
      <c r="N28" s="80"/>
      <c r="O28" s="80"/>
      <c r="P28" s="75">
        <f t="shared" si="4"/>
        <v>0</v>
      </c>
      <c r="Q28" s="76" t="str">
        <f t="shared" si="1"/>
        <v xml:space="preserve"> </v>
      </c>
      <c r="R28" s="167"/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79"/>
      <c r="H29" s="80"/>
      <c r="I29" s="80"/>
      <c r="J29" s="80"/>
      <c r="K29" s="75">
        <f t="shared" si="2"/>
        <v>0</v>
      </c>
      <c r="L29" s="76" t="str">
        <f t="shared" si="3"/>
        <v xml:space="preserve"> </v>
      </c>
      <c r="M29" s="79"/>
      <c r="N29" s="80"/>
      <c r="O29" s="80"/>
      <c r="P29" s="75">
        <f t="shared" si="4"/>
        <v>0</v>
      </c>
      <c r="Q29" s="76" t="str">
        <f t="shared" si="1"/>
        <v xml:space="preserve"> </v>
      </c>
      <c r="R29" s="167"/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79"/>
      <c r="H30" s="80"/>
      <c r="I30" s="80"/>
      <c r="J30" s="80"/>
      <c r="K30" s="75">
        <f t="shared" si="2"/>
        <v>0</v>
      </c>
      <c r="L30" s="76" t="str">
        <f t="shared" si="3"/>
        <v xml:space="preserve"> </v>
      </c>
      <c r="M30" s="79"/>
      <c r="N30" s="80"/>
      <c r="O30" s="80"/>
      <c r="P30" s="75">
        <f t="shared" si="4"/>
        <v>0</v>
      </c>
      <c r="Q30" s="76" t="str">
        <f t="shared" si="1"/>
        <v xml:space="preserve"> </v>
      </c>
      <c r="R30" s="167"/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79"/>
      <c r="H31" s="80"/>
      <c r="I31" s="80"/>
      <c r="J31" s="80"/>
      <c r="K31" s="75">
        <f t="shared" si="2"/>
        <v>0</v>
      </c>
      <c r="L31" s="76" t="str">
        <f t="shared" si="3"/>
        <v xml:space="preserve"> </v>
      </c>
      <c r="M31" s="79"/>
      <c r="N31" s="80"/>
      <c r="O31" s="80"/>
      <c r="P31" s="75">
        <f t="shared" si="4"/>
        <v>0</v>
      </c>
      <c r="Q31" s="76" t="str">
        <f t="shared" si="1"/>
        <v xml:space="preserve"> </v>
      </c>
      <c r="R31" s="167"/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79"/>
      <c r="H32" s="80"/>
      <c r="I32" s="80"/>
      <c r="J32" s="80"/>
      <c r="K32" s="75">
        <f t="shared" si="2"/>
        <v>0</v>
      </c>
      <c r="L32" s="76" t="str">
        <f t="shared" si="3"/>
        <v xml:space="preserve"> </v>
      </c>
      <c r="M32" s="79"/>
      <c r="N32" s="80"/>
      <c r="O32" s="80"/>
      <c r="P32" s="75">
        <f t="shared" si="4"/>
        <v>0</v>
      </c>
      <c r="Q32" s="76" t="str">
        <f t="shared" si="1"/>
        <v xml:space="preserve"> </v>
      </c>
      <c r="R32" s="167"/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79"/>
      <c r="H33" s="80"/>
      <c r="I33" s="80"/>
      <c r="J33" s="80"/>
      <c r="K33" s="75">
        <f t="shared" si="2"/>
        <v>0</v>
      </c>
      <c r="L33" s="76" t="str">
        <f t="shared" si="3"/>
        <v xml:space="preserve"> </v>
      </c>
      <c r="M33" s="79"/>
      <c r="N33" s="80"/>
      <c r="O33" s="80"/>
      <c r="P33" s="75">
        <f t="shared" si="4"/>
        <v>0</v>
      </c>
      <c r="Q33" s="76" t="str">
        <f t="shared" si="1"/>
        <v xml:space="preserve"> </v>
      </c>
      <c r="R33" s="167"/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79"/>
      <c r="H34" s="80"/>
      <c r="I34" s="80"/>
      <c r="J34" s="80"/>
      <c r="K34" s="75">
        <f t="shared" si="2"/>
        <v>0</v>
      </c>
      <c r="L34" s="76" t="str">
        <f t="shared" si="3"/>
        <v xml:space="preserve"> </v>
      </c>
      <c r="M34" s="79"/>
      <c r="N34" s="80"/>
      <c r="O34" s="80"/>
      <c r="P34" s="75">
        <f t="shared" si="4"/>
        <v>0</v>
      </c>
      <c r="Q34" s="76" t="str">
        <f t="shared" si="1"/>
        <v xml:space="preserve"> </v>
      </c>
      <c r="R34" s="167"/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79"/>
      <c r="H35" s="80"/>
      <c r="I35" s="80"/>
      <c r="J35" s="80"/>
      <c r="K35" s="75">
        <f t="shared" si="2"/>
        <v>0</v>
      </c>
      <c r="L35" s="76" t="str">
        <f t="shared" si="3"/>
        <v xml:space="preserve"> </v>
      </c>
      <c r="M35" s="79"/>
      <c r="N35" s="80"/>
      <c r="O35" s="80"/>
      <c r="P35" s="75">
        <f t="shared" si="4"/>
        <v>0</v>
      </c>
      <c r="Q35" s="76" t="str">
        <f t="shared" si="1"/>
        <v xml:space="preserve"> </v>
      </c>
      <c r="R35" s="167"/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79"/>
      <c r="H36" s="80"/>
      <c r="I36" s="80"/>
      <c r="J36" s="80"/>
      <c r="K36" s="75">
        <f t="shared" si="2"/>
        <v>0</v>
      </c>
      <c r="L36" s="76" t="str">
        <f t="shared" si="3"/>
        <v xml:space="preserve"> </v>
      </c>
      <c r="M36" s="79"/>
      <c r="N36" s="80"/>
      <c r="O36" s="80"/>
      <c r="P36" s="75">
        <f t="shared" si="4"/>
        <v>0</v>
      </c>
      <c r="Q36" s="76" t="str">
        <f t="shared" si="1"/>
        <v xml:space="preserve"> </v>
      </c>
      <c r="R36" s="167"/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79"/>
      <c r="H37" s="80"/>
      <c r="I37" s="80"/>
      <c r="J37" s="80"/>
      <c r="K37" s="75">
        <f t="shared" si="2"/>
        <v>0</v>
      </c>
      <c r="L37" s="76" t="str">
        <f t="shared" si="3"/>
        <v xml:space="preserve"> </v>
      </c>
      <c r="M37" s="79"/>
      <c r="N37" s="80"/>
      <c r="O37" s="80"/>
      <c r="P37" s="75">
        <f t="shared" si="4"/>
        <v>0</v>
      </c>
      <c r="Q37" s="76" t="str">
        <f t="shared" si="1"/>
        <v xml:space="preserve"> </v>
      </c>
      <c r="R37" s="167"/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79"/>
      <c r="H38" s="80"/>
      <c r="I38" s="80"/>
      <c r="J38" s="80"/>
      <c r="K38" s="75">
        <f t="shared" si="2"/>
        <v>0</v>
      </c>
      <c r="L38" s="76" t="str">
        <f t="shared" si="3"/>
        <v xml:space="preserve"> </v>
      </c>
      <c r="M38" s="79"/>
      <c r="N38" s="80"/>
      <c r="O38" s="80"/>
      <c r="P38" s="75">
        <f t="shared" si="4"/>
        <v>0</v>
      </c>
      <c r="Q38" s="76" t="str">
        <f t="shared" si="1"/>
        <v xml:space="preserve"> </v>
      </c>
      <c r="R38" s="167"/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79"/>
      <c r="H39" s="80"/>
      <c r="I39" s="80"/>
      <c r="J39" s="80"/>
      <c r="K39" s="75">
        <f t="shared" si="2"/>
        <v>0</v>
      </c>
      <c r="L39" s="76" t="str">
        <f t="shared" si="3"/>
        <v xml:space="preserve"> </v>
      </c>
      <c r="M39" s="79"/>
      <c r="N39" s="80"/>
      <c r="O39" s="80"/>
      <c r="P39" s="75">
        <f t="shared" si="4"/>
        <v>0</v>
      </c>
      <c r="Q39" s="76" t="str">
        <f t="shared" si="1"/>
        <v xml:space="preserve"> </v>
      </c>
      <c r="R39" s="167"/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79"/>
      <c r="H40" s="80"/>
      <c r="I40" s="80"/>
      <c r="J40" s="80"/>
      <c r="K40" s="75">
        <f t="shared" si="2"/>
        <v>0</v>
      </c>
      <c r="L40" s="76" t="str">
        <f t="shared" si="3"/>
        <v xml:space="preserve"> </v>
      </c>
      <c r="M40" s="79"/>
      <c r="N40" s="80"/>
      <c r="O40" s="80"/>
      <c r="P40" s="75">
        <f t="shared" si="4"/>
        <v>0</v>
      </c>
      <c r="Q40" s="76" t="str">
        <f t="shared" si="1"/>
        <v xml:space="preserve"> </v>
      </c>
      <c r="R40" s="167"/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79"/>
      <c r="H41" s="80"/>
      <c r="I41" s="80"/>
      <c r="J41" s="80"/>
      <c r="K41" s="75">
        <f t="shared" si="2"/>
        <v>0</v>
      </c>
      <c r="L41" s="76" t="str">
        <f t="shared" si="3"/>
        <v xml:space="preserve"> </v>
      </c>
      <c r="M41" s="79"/>
      <c r="N41" s="80"/>
      <c r="O41" s="80"/>
      <c r="P41" s="75">
        <f t="shared" si="4"/>
        <v>0</v>
      </c>
      <c r="Q41" s="76" t="str">
        <f t="shared" si="1"/>
        <v xml:space="preserve"> </v>
      </c>
      <c r="R41" s="167"/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79"/>
      <c r="H42" s="80"/>
      <c r="I42" s="80"/>
      <c r="J42" s="80"/>
      <c r="K42" s="75">
        <f t="shared" si="2"/>
        <v>0</v>
      </c>
      <c r="L42" s="76" t="str">
        <f t="shared" si="3"/>
        <v xml:space="preserve"> </v>
      </c>
      <c r="M42" s="79"/>
      <c r="N42" s="80"/>
      <c r="O42" s="80"/>
      <c r="P42" s="75">
        <f t="shared" si="4"/>
        <v>0</v>
      </c>
      <c r="Q42" s="76" t="str">
        <f t="shared" si="1"/>
        <v xml:space="preserve"> </v>
      </c>
      <c r="R42" s="167"/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79"/>
      <c r="H43" s="80"/>
      <c r="I43" s="80"/>
      <c r="J43" s="80"/>
      <c r="K43" s="75">
        <f t="shared" si="2"/>
        <v>0</v>
      </c>
      <c r="L43" s="76" t="str">
        <f t="shared" si="3"/>
        <v xml:space="preserve"> </v>
      </c>
      <c r="M43" s="79"/>
      <c r="N43" s="80"/>
      <c r="O43" s="80"/>
      <c r="P43" s="75">
        <f t="shared" si="4"/>
        <v>0</v>
      </c>
      <c r="Q43" s="76" t="str">
        <f t="shared" si="1"/>
        <v xml:space="preserve"> </v>
      </c>
      <c r="R43" s="167"/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79"/>
      <c r="H44" s="80"/>
      <c r="I44" s="80"/>
      <c r="J44" s="80"/>
      <c r="K44" s="75">
        <f t="shared" si="2"/>
        <v>0</v>
      </c>
      <c r="L44" s="76" t="str">
        <f t="shared" si="3"/>
        <v xml:space="preserve"> </v>
      </c>
      <c r="M44" s="79"/>
      <c r="N44" s="80"/>
      <c r="O44" s="80"/>
      <c r="P44" s="75">
        <f t="shared" si="4"/>
        <v>0</v>
      </c>
      <c r="Q44" s="76" t="str">
        <f t="shared" si="1"/>
        <v xml:space="preserve"> </v>
      </c>
      <c r="R44" s="167"/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79"/>
      <c r="H45" s="80"/>
      <c r="I45" s="80"/>
      <c r="J45" s="80"/>
      <c r="K45" s="75">
        <f t="shared" si="2"/>
        <v>0</v>
      </c>
      <c r="L45" s="76" t="str">
        <f t="shared" si="3"/>
        <v xml:space="preserve"> </v>
      </c>
      <c r="M45" s="79"/>
      <c r="N45" s="80"/>
      <c r="O45" s="80"/>
      <c r="P45" s="75">
        <f t="shared" si="4"/>
        <v>0</v>
      </c>
      <c r="Q45" s="76" t="str">
        <f t="shared" si="1"/>
        <v xml:space="preserve"> </v>
      </c>
      <c r="R45" s="167"/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/>
      <c r="H46" s="80"/>
      <c r="I46" s="80"/>
      <c r="J46" s="80"/>
      <c r="K46" s="75">
        <f t="shared" si="2"/>
        <v>0</v>
      </c>
      <c r="L46" s="76" t="str">
        <f t="shared" si="3"/>
        <v xml:space="preserve"> </v>
      </c>
      <c r="M46" s="79"/>
      <c r="N46" s="80"/>
      <c r="O46" s="80"/>
      <c r="P46" s="75">
        <f t="shared" si="4"/>
        <v>0</v>
      </c>
      <c r="Q46" s="76" t="str">
        <f t="shared" si="1"/>
        <v xml:space="preserve"> </v>
      </c>
      <c r="R46" s="167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79"/>
      <c r="H47" s="80"/>
      <c r="I47" s="80"/>
      <c r="J47" s="80"/>
      <c r="K47" s="75">
        <f t="shared" si="2"/>
        <v>0</v>
      </c>
      <c r="L47" s="76" t="str">
        <f t="shared" si="3"/>
        <v xml:space="preserve"> </v>
      </c>
      <c r="M47" s="79"/>
      <c r="N47" s="80"/>
      <c r="O47" s="80"/>
      <c r="P47" s="75">
        <f t="shared" si="4"/>
        <v>0</v>
      </c>
      <c r="Q47" s="76" t="str">
        <f t="shared" si="1"/>
        <v xml:space="preserve"> </v>
      </c>
      <c r="R47" s="167"/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79"/>
      <c r="H48" s="80"/>
      <c r="I48" s="80"/>
      <c r="J48" s="80"/>
      <c r="K48" s="75">
        <f t="shared" si="2"/>
        <v>0</v>
      </c>
      <c r="L48" s="76" t="str">
        <f t="shared" si="3"/>
        <v xml:space="preserve"> </v>
      </c>
      <c r="M48" s="79"/>
      <c r="N48" s="80"/>
      <c r="O48" s="80"/>
      <c r="P48" s="75">
        <f t="shared" si="4"/>
        <v>0</v>
      </c>
      <c r="Q48" s="76" t="str">
        <f t="shared" si="1"/>
        <v xml:space="preserve"> </v>
      </c>
      <c r="R48" s="167"/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79"/>
      <c r="H49" s="80"/>
      <c r="I49" s="80"/>
      <c r="J49" s="80"/>
      <c r="K49" s="75">
        <f t="shared" si="2"/>
        <v>0</v>
      </c>
      <c r="L49" s="76" t="str">
        <f t="shared" si="3"/>
        <v xml:space="preserve"> </v>
      </c>
      <c r="M49" s="79"/>
      <c r="N49" s="80"/>
      <c r="O49" s="80"/>
      <c r="P49" s="75">
        <f t="shared" si="4"/>
        <v>0</v>
      </c>
      <c r="Q49" s="76" t="str">
        <f t="shared" si="1"/>
        <v xml:space="preserve"> </v>
      </c>
      <c r="R49" s="167"/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79"/>
      <c r="H50" s="80"/>
      <c r="I50" s="80"/>
      <c r="J50" s="80"/>
      <c r="K50" s="75">
        <f t="shared" si="2"/>
        <v>0</v>
      </c>
      <c r="L50" s="76" t="str">
        <f t="shared" si="3"/>
        <v xml:space="preserve"> </v>
      </c>
      <c r="M50" s="79"/>
      <c r="N50" s="80"/>
      <c r="O50" s="80"/>
      <c r="P50" s="75">
        <f t="shared" si="4"/>
        <v>0</v>
      </c>
      <c r="Q50" s="76" t="str">
        <f t="shared" si="1"/>
        <v xml:space="preserve"> </v>
      </c>
      <c r="R50" s="167"/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79"/>
      <c r="H51" s="80"/>
      <c r="I51" s="80"/>
      <c r="J51" s="80"/>
      <c r="K51" s="75">
        <f t="shared" si="2"/>
        <v>0</v>
      </c>
      <c r="L51" s="76" t="str">
        <f t="shared" si="3"/>
        <v xml:space="preserve"> </v>
      </c>
      <c r="M51" s="79"/>
      <c r="N51" s="80"/>
      <c r="O51" s="80"/>
      <c r="P51" s="75">
        <f t="shared" si="4"/>
        <v>0</v>
      </c>
      <c r="Q51" s="76" t="str">
        <f t="shared" si="1"/>
        <v xml:space="preserve"> </v>
      </c>
      <c r="R51" s="167"/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79"/>
      <c r="H52" s="80"/>
      <c r="I52" s="80"/>
      <c r="J52" s="80"/>
      <c r="K52" s="75">
        <f t="shared" si="2"/>
        <v>0</v>
      </c>
      <c r="L52" s="76" t="str">
        <f t="shared" si="3"/>
        <v xml:space="preserve"> </v>
      </c>
      <c r="M52" s="79"/>
      <c r="N52" s="80"/>
      <c r="O52" s="80"/>
      <c r="P52" s="75">
        <f t="shared" si="4"/>
        <v>0</v>
      </c>
      <c r="Q52" s="76" t="str">
        <f t="shared" si="1"/>
        <v xml:space="preserve"> </v>
      </c>
      <c r="R52" s="167"/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79"/>
      <c r="H53" s="80"/>
      <c r="I53" s="80"/>
      <c r="J53" s="80"/>
      <c r="K53" s="75">
        <f t="shared" si="2"/>
        <v>0</v>
      </c>
      <c r="L53" s="76" t="str">
        <f t="shared" si="3"/>
        <v xml:space="preserve"> </v>
      </c>
      <c r="M53" s="79"/>
      <c r="N53" s="80"/>
      <c r="O53" s="80"/>
      <c r="P53" s="75">
        <f t="shared" si="4"/>
        <v>0</v>
      </c>
      <c r="Q53" s="76" t="str">
        <f t="shared" si="1"/>
        <v xml:space="preserve"> </v>
      </c>
      <c r="R53" s="167"/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79"/>
      <c r="H54" s="80"/>
      <c r="I54" s="80"/>
      <c r="J54" s="80"/>
      <c r="K54" s="75">
        <f t="shared" si="2"/>
        <v>0</v>
      </c>
      <c r="L54" s="76" t="str">
        <f t="shared" si="3"/>
        <v xml:space="preserve"> </v>
      </c>
      <c r="M54" s="79"/>
      <c r="N54" s="80"/>
      <c r="O54" s="80"/>
      <c r="P54" s="75">
        <f t="shared" si="4"/>
        <v>0</v>
      </c>
      <c r="Q54" s="76" t="str">
        <f t="shared" si="1"/>
        <v xml:space="preserve"> </v>
      </c>
      <c r="R54" s="167"/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79"/>
      <c r="H55" s="80"/>
      <c r="I55" s="80"/>
      <c r="J55" s="80"/>
      <c r="K55" s="75">
        <f t="shared" si="2"/>
        <v>0</v>
      </c>
      <c r="L55" s="76" t="str">
        <f t="shared" si="3"/>
        <v xml:space="preserve"> </v>
      </c>
      <c r="M55" s="79"/>
      <c r="N55" s="80"/>
      <c r="O55" s="80"/>
      <c r="P55" s="75">
        <f t="shared" si="4"/>
        <v>0</v>
      </c>
      <c r="Q55" s="76" t="str">
        <f t="shared" si="1"/>
        <v xml:space="preserve"> </v>
      </c>
      <c r="R55" s="167"/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79"/>
      <c r="H56" s="80"/>
      <c r="I56" s="80"/>
      <c r="J56" s="80"/>
      <c r="K56" s="75">
        <f t="shared" si="2"/>
        <v>0</v>
      </c>
      <c r="L56" s="76" t="str">
        <f t="shared" si="3"/>
        <v xml:space="preserve"> </v>
      </c>
      <c r="M56" s="79"/>
      <c r="N56" s="80"/>
      <c r="O56" s="80"/>
      <c r="P56" s="75">
        <f t="shared" si="4"/>
        <v>0</v>
      </c>
      <c r="Q56" s="76" t="str">
        <f t="shared" si="1"/>
        <v xml:space="preserve"> </v>
      </c>
      <c r="R56" s="167"/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79"/>
      <c r="H57" s="80"/>
      <c r="I57" s="80"/>
      <c r="J57" s="80"/>
      <c r="K57" s="75">
        <f t="shared" si="2"/>
        <v>0</v>
      </c>
      <c r="L57" s="76" t="str">
        <f t="shared" si="3"/>
        <v xml:space="preserve"> </v>
      </c>
      <c r="M57" s="79"/>
      <c r="N57" s="80"/>
      <c r="O57" s="80"/>
      <c r="P57" s="75">
        <f t="shared" si="4"/>
        <v>0</v>
      </c>
      <c r="Q57" s="76" t="str">
        <f t="shared" si="1"/>
        <v xml:space="preserve"> </v>
      </c>
      <c r="R57" s="167"/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79"/>
      <c r="H58" s="80"/>
      <c r="I58" s="80"/>
      <c r="J58" s="80"/>
      <c r="K58" s="75">
        <f t="shared" si="2"/>
        <v>0</v>
      </c>
      <c r="L58" s="76" t="str">
        <f t="shared" si="3"/>
        <v xml:space="preserve"> </v>
      </c>
      <c r="M58" s="79"/>
      <c r="N58" s="80"/>
      <c r="O58" s="80"/>
      <c r="P58" s="75">
        <f t="shared" si="4"/>
        <v>0</v>
      </c>
      <c r="Q58" s="76" t="str">
        <f t="shared" si="1"/>
        <v xml:space="preserve"> </v>
      </c>
      <c r="R58" s="167"/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79"/>
      <c r="H59" s="80"/>
      <c r="I59" s="80"/>
      <c r="J59" s="80"/>
      <c r="K59" s="75">
        <f t="shared" si="2"/>
        <v>0</v>
      </c>
      <c r="L59" s="76" t="str">
        <f t="shared" si="3"/>
        <v xml:space="preserve"> </v>
      </c>
      <c r="M59" s="79"/>
      <c r="N59" s="80"/>
      <c r="O59" s="80"/>
      <c r="P59" s="75">
        <f t="shared" si="4"/>
        <v>0</v>
      </c>
      <c r="Q59" s="76" t="str">
        <f t="shared" si="1"/>
        <v xml:space="preserve"> </v>
      </c>
      <c r="R59" s="167"/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79"/>
      <c r="H60" s="80"/>
      <c r="I60" s="80"/>
      <c r="J60" s="80"/>
      <c r="K60" s="75">
        <f t="shared" si="2"/>
        <v>0</v>
      </c>
      <c r="L60" s="76" t="str">
        <f t="shared" si="3"/>
        <v xml:space="preserve"> </v>
      </c>
      <c r="M60" s="79"/>
      <c r="N60" s="80"/>
      <c r="O60" s="80"/>
      <c r="P60" s="75">
        <f t="shared" si="4"/>
        <v>0</v>
      </c>
      <c r="Q60" s="76" t="str">
        <f t="shared" si="1"/>
        <v xml:space="preserve"> </v>
      </c>
      <c r="R60" s="167"/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79"/>
      <c r="H61" s="80"/>
      <c r="I61" s="80"/>
      <c r="J61" s="80"/>
      <c r="K61" s="75">
        <f t="shared" si="2"/>
        <v>0</v>
      </c>
      <c r="L61" s="76" t="str">
        <f t="shared" si="3"/>
        <v xml:space="preserve"> </v>
      </c>
      <c r="M61" s="79"/>
      <c r="N61" s="80"/>
      <c r="O61" s="80"/>
      <c r="P61" s="75">
        <f t="shared" si="4"/>
        <v>0</v>
      </c>
      <c r="Q61" s="76" t="str">
        <f t="shared" si="1"/>
        <v xml:space="preserve"> </v>
      </c>
      <c r="R61" s="167"/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79"/>
      <c r="H62" s="80"/>
      <c r="I62" s="80"/>
      <c r="J62" s="80"/>
      <c r="K62" s="75">
        <f t="shared" si="2"/>
        <v>0</v>
      </c>
      <c r="L62" s="76" t="str">
        <f t="shared" si="3"/>
        <v xml:space="preserve"> </v>
      </c>
      <c r="M62" s="79"/>
      <c r="N62" s="80"/>
      <c r="O62" s="80"/>
      <c r="P62" s="75">
        <f t="shared" si="4"/>
        <v>0</v>
      </c>
      <c r="Q62" s="76" t="str">
        <f t="shared" si="1"/>
        <v xml:space="preserve"> </v>
      </c>
      <c r="R62" s="167"/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79"/>
      <c r="H63" s="80"/>
      <c r="I63" s="80"/>
      <c r="J63" s="80"/>
      <c r="K63" s="75">
        <f t="shared" si="2"/>
        <v>0</v>
      </c>
      <c r="L63" s="76" t="str">
        <f t="shared" si="3"/>
        <v xml:space="preserve"> </v>
      </c>
      <c r="M63" s="79"/>
      <c r="N63" s="80"/>
      <c r="O63" s="80"/>
      <c r="P63" s="75">
        <f t="shared" si="4"/>
        <v>0</v>
      </c>
      <c r="Q63" s="76" t="str">
        <f t="shared" si="1"/>
        <v xml:space="preserve"> </v>
      </c>
      <c r="R63" s="167"/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79"/>
      <c r="H64" s="80"/>
      <c r="I64" s="80"/>
      <c r="J64" s="80"/>
      <c r="K64" s="75">
        <f t="shared" si="2"/>
        <v>0</v>
      </c>
      <c r="L64" s="76" t="str">
        <f t="shared" si="3"/>
        <v xml:space="preserve"> </v>
      </c>
      <c r="M64" s="79"/>
      <c r="N64" s="80"/>
      <c r="O64" s="80"/>
      <c r="P64" s="75">
        <f t="shared" si="4"/>
        <v>0</v>
      </c>
      <c r="Q64" s="76" t="str">
        <f t="shared" si="1"/>
        <v xml:space="preserve"> </v>
      </c>
      <c r="R64" s="167"/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79"/>
      <c r="H65" s="80"/>
      <c r="I65" s="80"/>
      <c r="J65" s="80"/>
      <c r="K65" s="75">
        <f t="shared" si="2"/>
        <v>0</v>
      </c>
      <c r="L65" s="76" t="str">
        <f t="shared" si="3"/>
        <v xml:space="preserve"> </v>
      </c>
      <c r="M65" s="79"/>
      <c r="N65" s="80"/>
      <c r="O65" s="80"/>
      <c r="P65" s="75">
        <f t="shared" si="4"/>
        <v>0</v>
      </c>
      <c r="Q65" s="76" t="str">
        <f t="shared" si="1"/>
        <v xml:space="preserve"> </v>
      </c>
      <c r="R65" s="167"/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79"/>
      <c r="H66" s="80"/>
      <c r="I66" s="80"/>
      <c r="J66" s="80"/>
      <c r="K66" s="75">
        <f t="shared" si="2"/>
        <v>0</v>
      </c>
      <c r="L66" s="76" t="str">
        <f t="shared" si="3"/>
        <v xml:space="preserve"> </v>
      </c>
      <c r="M66" s="79"/>
      <c r="N66" s="80"/>
      <c r="O66" s="80"/>
      <c r="P66" s="75">
        <f t="shared" si="4"/>
        <v>0</v>
      </c>
      <c r="Q66" s="76" t="str">
        <f t="shared" si="1"/>
        <v xml:space="preserve"> </v>
      </c>
      <c r="R66" s="167"/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79"/>
      <c r="H67" s="80"/>
      <c r="I67" s="80"/>
      <c r="J67" s="80"/>
      <c r="K67" s="75">
        <f t="shared" si="2"/>
        <v>0</v>
      </c>
      <c r="L67" s="76" t="str">
        <f t="shared" si="3"/>
        <v xml:space="preserve"> </v>
      </c>
      <c r="M67" s="79"/>
      <c r="N67" s="80"/>
      <c r="O67" s="80"/>
      <c r="P67" s="75">
        <f t="shared" si="4"/>
        <v>0</v>
      </c>
      <c r="Q67" s="76" t="str">
        <f t="shared" si="1"/>
        <v xml:space="preserve"> </v>
      </c>
      <c r="R67" s="167"/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79"/>
      <c r="H68" s="80"/>
      <c r="I68" s="80"/>
      <c r="J68" s="80"/>
      <c r="K68" s="75">
        <f t="shared" si="2"/>
        <v>0</v>
      </c>
      <c r="L68" s="76" t="str">
        <f t="shared" si="3"/>
        <v xml:space="preserve"> </v>
      </c>
      <c r="M68" s="79"/>
      <c r="N68" s="80"/>
      <c r="O68" s="80"/>
      <c r="P68" s="75">
        <f t="shared" si="4"/>
        <v>0</v>
      </c>
      <c r="Q68" s="76" t="str">
        <f t="shared" si="1"/>
        <v xml:space="preserve"> </v>
      </c>
      <c r="R68" s="167"/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79"/>
      <c r="H69" s="80"/>
      <c r="I69" s="80"/>
      <c r="J69" s="80"/>
      <c r="K69" s="75">
        <f t="shared" si="2"/>
        <v>0</v>
      </c>
      <c r="L69" s="76" t="str">
        <f t="shared" si="3"/>
        <v xml:space="preserve"> </v>
      </c>
      <c r="M69" s="79"/>
      <c r="N69" s="80"/>
      <c r="O69" s="80"/>
      <c r="P69" s="75">
        <f t="shared" si="4"/>
        <v>0</v>
      </c>
      <c r="Q69" s="76" t="str">
        <f t="shared" si="1"/>
        <v xml:space="preserve"> </v>
      </c>
      <c r="R69" s="167"/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79"/>
      <c r="H70" s="80"/>
      <c r="I70" s="80"/>
      <c r="J70" s="80"/>
      <c r="K70" s="75">
        <f t="shared" si="2"/>
        <v>0</v>
      </c>
      <c r="L70" s="76" t="str">
        <f t="shared" si="3"/>
        <v xml:space="preserve"> </v>
      </c>
      <c r="M70" s="79"/>
      <c r="N70" s="80"/>
      <c r="O70" s="80"/>
      <c r="P70" s="75">
        <f t="shared" si="4"/>
        <v>0</v>
      </c>
      <c r="Q70" s="76" t="str">
        <f t="shared" si="1"/>
        <v xml:space="preserve"> </v>
      </c>
      <c r="R70" s="167"/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79"/>
      <c r="H71" s="80"/>
      <c r="I71" s="80"/>
      <c r="J71" s="80"/>
      <c r="K71" s="75">
        <f t="shared" si="2"/>
        <v>0</v>
      </c>
      <c r="L71" s="76" t="str">
        <f t="shared" ref="L71:L134" si="5">VLOOKUP(K71,predikat,2)</f>
        <v xml:space="preserve"> </v>
      </c>
      <c r="M71" s="79"/>
      <c r="N71" s="80"/>
      <c r="O71" s="80"/>
      <c r="P71" s="75">
        <f t="shared" si="4"/>
        <v>0</v>
      </c>
      <c r="Q71" s="76" t="str">
        <f t="shared" ref="Q71:Q134" si="6">VLOOKUP(P71,predikat,2)</f>
        <v xml:space="preserve"> </v>
      </c>
      <c r="R71" s="167"/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79"/>
      <c r="H72" s="80"/>
      <c r="I72" s="80"/>
      <c r="J72" s="80"/>
      <c r="K72" s="75">
        <f t="shared" ref="K72:K135" si="7">IF(COUNTA(G72:I72)=0,0,ROUND((SUM(G72:I72)/COUNTA(G72:I72)*$J$1+SUM(J72)*$J$2)/($J$1+$J$2),0))</f>
        <v>0</v>
      </c>
      <c r="L72" s="76" t="str">
        <f t="shared" si="5"/>
        <v xml:space="preserve"> </v>
      </c>
      <c r="M72" s="79"/>
      <c r="N72" s="80"/>
      <c r="O72" s="80"/>
      <c r="P72" s="75">
        <f t="shared" ref="P72:P135" si="8">IF(SUM(M72:O72)=0,0,ROUND(SUM(M72:O72)/COUNTA(M72:O72),0))</f>
        <v>0</v>
      </c>
      <c r="Q72" s="76" t="str">
        <f t="shared" si="6"/>
        <v xml:space="preserve"> </v>
      </c>
      <c r="R72" s="167"/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79"/>
      <c r="H73" s="80"/>
      <c r="I73" s="80"/>
      <c r="J73" s="80"/>
      <c r="K73" s="75">
        <f t="shared" si="7"/>
        <v>0</v>
      </c>
      <c r="L73" s="76" t="str">
        <f t="shared" si="5"/>
        <v xml:space="preserve"> </v>
      </c>
      <c r="M73" s="79"/>
      <c r="N73" s="80"/>
      <c r="O73" s="80"/>
      <c r="P73" s="75">
        <f t="shared" si="8"/>
        <v>0</v>
      </c>
      <c r="Q73" s="76" t="str">
        <f t="shared" si="6"/>
        <v xml:space="preserve"> </v>
      </c>
      <c r="R73" s="167"/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79"/>
      <c r="H74" s="80"/>
      <c r="I74" s="80"/>
      <c r="J74" s="80"/>
      <c r="K74" s="75">
        <f t="shared" si="7"/>
        <v>0</v>
      </c>
      <c r="L74" s="76" t="str">
        <f t="shared" si="5"/>
        <v xml:space="preserve"> </v>
      </c>
      <c r="M74" s="79"/>
      <c r="N74" s="80"/>
      <c r="O74" s="80"/>
      <c r="P74" s="75">
        <f t="shared" si="8"/>
        <v>0</v>
      </c>
      <c r="Q74" s="76" t="str">
        <f t="shared" si="6"/>
        <v xml:space="preserve"> </v>
      </c>
      <c r="R74" s="167"/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79"/>
      <c r="H75" s="80"/>
      <c r="I75" s="80"/>
      <c r="J75" s="80"/>
      <c r="K75" s="75">
        <f t="shared" si="7"/>
        <v>0</v>
      </c>
      <c r="L75" s="76" t="str">
        <f t="shared" si="5"/>
        <v xml:space="preserve"> </v>
      </c>
      <c r="M75" s="79"/>
      <c r="N75" s="80"/>
      <c r="O75" s="80"/>
      <c r="P75" s="75">
        <f t="shared" si="8"/>
        <v>0</v>
      </c>
      <c r="Q75" s="76" t="str">
        <f t="shared" si="6"/>
        <v xml:space="preserve"> </v>
      </c>
      <c r="R75" s="167"/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79"/>
      <c r="H76" s="80"/>
      <c r="I76" s="80"/>
      <c r="J76" s="80"/>
      <c r="K76" s="75">
        <f t="shared" si="7"/>
        <v>0</v>
      </c>
      <c r="L76" s="76" t="str">
        <f t="shared" si="5"/>
        <v xml:space="preserve"> </v>
      </c>
      <c r="M76" s="79"/>
      <c r="N76" s="80"/>
      <c r="O76" s="80"/>
      <c r="P76" s="75">
        <f t="shared" si="8"/>
        <v>0</v>
      </c>
      <c r="Q76" s="76" t="str">
        <f t="shared" si="6"/>
        <v xml:space="preserve"> </v>
      </c>
      <c r="R76" s="167"/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79"/>
      <c r="H77" s="80"/>
      <c r="I77" s="80"/>
      <c r="J77" s="80"/>
      <c r="K77" s="75">
        <f t="shared" si="7"/>
        <v>0</v>
      </c>
      <c r="L77" s="76" t="str">
        <f t="shared" si="5"/>
        <v xml:space="preserve"> </v>
      </c>
      <c r="M77" s="79"/>
      <c r="N77" s="80"/>
      <c r="O77" s="80"/>
      <c r="P77" s="75">
        <f t="shared" si="8"/>
        <v>0</v>
      </c>
      <c r="Q77" s="76" t="str">
        <f t="shared" si="6"/>
        <v xml:space="preserve"> </v>
      </c>
      <c r="R77" s="167"/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79"/>
      <c r="H78" s="80"/>
      <c r="I78" s="80"/>
      <c r="J78" s="80"/>
      <c r="K78" s="75">
        <f t="shared" si="7"/>
        <v>0</v>
      </c>
      <c r="L78" s="76" t="str">
        <f t="shared" si="5"/>
        <v xml:space="preserve"> </v>
      </c>
      <c r="M78" s="79"/>
      <c r="N78" s="80"/>
      <c r="O78" s="80"/>
      <c r="P78" s="75">
        <f t="shared" si="8"/>
        <v>0</v>
      </c>
      <c r="Q78" s="76" t="str">
        <f t="shared" si="6"/>
        <v xml:space="preserve"> </v>
      </c>
      <c r="R78" s="167"/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79"/>
      <c r="H79" s="80"/>
      <c r="I79" s="80"/>
      <c r="J79" s="80"/>
      <c r="K79" s="75">
        <f t="shared" si="7"/>
        <v>0</v>
      </c>
      <c r="L79" s="76" t="str">
        <f t="shared" si="5"/>
        <v xml:space="preserve"> </v>
      </c>
      <c r="M79" s="79"/>
      <c r="N79" s="80"/>
      <c r="O79" s="80"/>
      <c r="P79" s="75">
        <f t="shared" si="8"/>
        <v>0</v>
      </c>
      <c r="Q79" s="76" t="str">
        <f t="shared" si="6"/>
        <v xml:space="preserve"> </v>
      </c>
      <c r="R79" s="167"/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79"/>
      <c r="H80" s="80"/>
      <c r="I80" s="80"/>
      <c r="J80" s="80"/>
      <c r="K80" s="75">
        <f t="shared" si="7"/>
        <v>0</v>
      </c>
      <c r="L80" s="76" t="str">
        <f t="shared" si="5"/>
        <v xml:space="preserve"> </v>
      </c>
      <c r="M80" s="79"/>
      <c r="N80" s="80"/>
      <c r="O80" s="80"/>
      <c r="P80" s="75">
        <f t="shared" si="8"/>
        <v>0</v>
      </c>
      <c r="Q80" s="76" t="str">
        <f t="shared" si="6"/>
        <v xml:space="preserve"> </v>
      </c>
      <c r="R80" s="167"/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79"/>
      <c r="H81" s="80"/>
      <c r="I81" s="80"/>
      <c r="J81" s="80"/>
      <c r="K81" s="75">
        <f t="shared" si="7"/>
        <v>0</v>
      </c>
      <c r="L81" s="76" t="str">
        <f t="shared" si="5"/>
        <v xml:space="preserve"> </v>
      </c>
      <c r="M81" s="79"/>
      <c r="N81" s="80"/>
      <c r="O81" s="80"/>
      <c r="P81" s="75">
        <f t="shared" si="8"/>
        <v>0</v>
      </c>
      <c r="Q81" s="76" t="str">
        <f t="shared" si="6"/>
        <v xml:space="preserve"> </v>
      </c>
      <c r="R81" s="167"/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79"/>
      <c r="H82" s="80"/>
      <c r="I82" s="80"/>
      <c r="J82" s="80"/>
      <c r="K82" s="75">
        <f t="shared" si="7"/>
        <v>0</v>
      </c>
      <c r="L82" s="76" t="str">
        <f t="shared" si="5"/>
        <v xml:space="preserve"> </v>
      </c>
      <c r="M82" s="79"/>
      <c r="N82" s="80"/>
      <c r="O82" s="80"/>
      <c r="P82" s="75">
        <f t="shared" si="8"/>
        <v>0</v>
      </c>
      <c r="Q82" s="76" t="str">
        <f t="shared" si="6"/>
        <v xml:space="preserve"> </v>
      </c>
      <c r="R82" s="167"/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79"/>
      <c r="H83" s="80"/>
      <c r="I83" s="80"/>
      <c r="J83" s="80"/>
      <c r="K83" s="75">
        <f t="shared" si="7"/>
        <v>0</v>
      </c>
      <c r="L83" s="76" t="str">
        <f t="shared" si="5"/>
        <v xml:space="preserve"> </v>
      </c>
      <c r="M83" s="79"/>
      <c r="N83" s="80"/>
      <c r="O83" s="80"/>
      <c r="P83" s="75">
        <f t="shared" si="8"/>
        <v>0</v>
      </c>
      <c r="Q83" s="76" t="str">
        <f t="shared" si="6"/>
        <v xml:space="preserve"> </v>
      </c>
      <c r="R83" s="167"/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79"/>
      <c r="H84" s="80"/>
      <c r="I84" s="80"/>
      <c r="J84" s="80"/>
      <c r="K84" s="75">
        <f t="shared" si="7"/>
        <v>0</v>
      </c>
      <c r="L84" s="76" t="str">
        <f t="shared" si="5"/>
        <v xml:space="preserve"> </v>
      </c>
      <c r="M84" s="79"/>
      <c r="N84" s="80"/>
      <c r="O84" s="80"/>
      <c r="P84" s="75">
        <f t="shared" si="8"/>
        <v>0</v>
      </c>
      <c r="Q84" s="76" t="str">
        <f t="shared" si="6"/>
        <v xml:space="preserve"> </v>
      </c>
      <c r="R84" s="167"/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79"/>
      <c r="H85" s="80"/>
      <c r="I85" s="80"/>
      <c r="J85" s="80"/>
      <c r="K85" s="75">
        <f t="shared" si="7"/>
        <v>0</v>
      </c>
      <c r="L85" s="76" t="str">
        <f t="shared" si="5"/>
        <v xml:space="preserve"> </v>
      </c>
      <c r="M85" s="79"/>
      <c r="N85" s="80"/>
      <c r="O85" s="80"/>
      <c r="P85" s="75">
        <f t="shared" si="8"/>
        <v>0</v>
      </c>
      <c r="Q85" s="76" t="str">
        <f t="shared" si="6"/>
        <v xml:space="preserve"> </v>
      </c>
      <c r="R85" s="167"/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79"/>
      <c r="H86" s="80"/>
      <c r="I86" s="80"/>
      <c r="J86" s="80"/>
      <c r="K86" s="75">
        <f t="shared" si="7"/>
        <v>0</v>
      </c>
      <c r="L86" s="76" t="str">
        <f t="shared" si="5"/>
        <v xml:space="preserve"> </v>
      </c>
      <c r="M86" s="79"/>
      <c r="N86" s="80"/>
      <c r="O86" s="80"/>
      <c r="P86" s="75">
        <f t="shared" si="8"/>
        <v>0</v>
      </c>
      <c r="Q86" s="76" t="str">
        <f t="shared" si="6"/>
        <v xml:space="preserve"> </v>
      </c>
      <c r="R86" s="167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79"/>
      <c r="H87" s="80"/>
      <c r="I87" s="80"/>
      <c r="J87" s="80"/>
      <c r="K87" s="75">
        <f t="shared" si="7"/>
        <v>0</v>
      </c>
      <c r="L87" s="76" t="str">
        <f t="shared" si="5"/>
        <v xml:space="preserve"> </v>
      </c>
      <c r="M87" s="79"/>
      <c r="N87" s="80"/>
      <c r="O87" s="80"/>
      <c r="P87" s="75">
        <f t="shared" si="8"/>
        <v>0</v>
      </c>
      <c r="Q87" s="76" t="str">
        <f t="shared" si="6"/>
        <v xml:space="preserve"> </v>
      </c>
      <c r="R87" s="167"/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79"/>
      <c r="H88" s="80"/>
      <c r="I88" s="80"/>
      <c r="J88" s="80"/>
      <c r="K88" s="75">
        <f t="shared" si="7"/>
        <v>0</v>
      </c>
      <c r="L88" s="76" t="str">
        <f t="shared" si="5"/>
        <v xml:space="preserve"> </v>
      </c>
      <c r="M88" s="79"/>
      <c r="N88" s="80"/>
      <c r="O88" s="80"/>
      <c r="P88" s="75">
        <f t="shared" si="8"/>
        <v>0</v>
      </c>
      <c r="Q88" s="76" t="str">
        <f t="shared" si="6"/>
        <v xml:space="preserve"> </v>
      </c>
      <c r="R88" s="167"/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79"/>
      <c r="H89" s="80"/>
      <c r="I89" s="80"/>
      <c r="J89" s="80"/>
      <c r="K89" s="75">
        <f t="shared" si="7"/>
        <v>0</v>
      </c>
      <c r="L89" s="76" t="str">
        <f t="shared" si="5"/>
        <v xml:space="preserve"> </v>
      </c>
      <c r="M89" s="79"/>
      <c r="N89" s="80"/>
      <c r="O89" s="80"/>
      <c r="P89" s="75">
        <f t="shared" si="8"/>
        <v>0</v>
      </c>
      <c r="Q89" s="76" t="str">
        <f t="shared" si="6"/>
        <v xml:space="preserve"> </v>
      </c>
      <c r="R89" s="167"/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79"/>
      <c r="H90" s="80"/>
      <c r="I90" s="80"/>
      <c r="J90" s="80"/>
      <c r="K90" s="75">
        <f t="shared" si="7"/>
        <v>0</v>
      </c>
      <c r="L90" s="76" t="str">
        <f t="shared" si="5"/>
        <v xml:space="preserve"> </v>
      </c>
      <c r="M90" s="79"/>
      <c r="N90" s="80"/>
      <c r="O90" s="80"/>
      <c r="P90" s="75">
        <f t="shared" si="8"/>
        <v>0</v>
      </c>
      <c r="Q90" s="76" t="str">
        <f t="shared" si="6"/>
        <v xml:space="preserve"> </v>
      </c>
      <c r="R90" s="167"/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79"/>
      <c r="H91" s="80"/>
      <c r="I91" s="80"/>
      <c r="J91" s="80"/>
      <c r="K91" s="75">
        <f t="shared" si="7"/>
        <v>0</v>
      </c>
      <c r="L91" s="76" t="str">
        <f t="shared" si="5"/>
        <v xml:space="preserve"> </v>
      </c>
      <c r="M91" s="79"/>
      <c r="N91" s="80"/>
      <c r="O91" s="80"/>
      <c r="P91" s="75">
        <f t="shared" si="8"/>
        <v>0</v>
      </c>
      <c r="Q91" s="76" t="str">
        <f t="shared" si="6"/>
        <v xml:space="preserve"> </v>
      </c>
      <c r="R91" s="167"/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79"/>
      <c r="H92" s="80"/>
      <c r="I92" s="80"/>
      <c r="J92" s="80"/>
      <c r="K92" s="75">
        <f t="shared" si="7"/>
        <v>0</v>
      </c>
      <c r="L92" s="76" t="str">
        <f t="shared" si="5"/>
        <v xml:space="preserve"> </v>
      </c>
      <c r="M92" s="79"/>
      <c r="N92" s="80"/>
      <c r="O92" s="80"/>
      <c r="P92" s="75">
        <f t="shared" si="8"/>
        <v>0</v>
      </c>
      <c r="Q92" s="76" t="str">
        <f t="shared" si="6"/>
        <v xml:space="preserve"> </v>
      </c>
      <c r="R92" s="167"/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79"/>
      <c r="H93" s="80"/>
      <c r="I93" s="80"/>
      <c r="J93" s="80"/>
      <c r="K93" s="75">
        <f t="shared" si="7"/>
        <v>0</v>
      </c>
      <c r="L93" s="76" t="str">
        <f t="shared" si="5"/>
        <v xml:space="preserve"> </v>
      </c>
      <c r="M93" s="79"/>
      <c r="N93" s="80"/>
      <c r="O93" s="80"/>
      <c r="P93" s="75">
        <f t="shared" si="8"/>
        <v>0</v>
      </c>
      <c r="Q93" s="76" t="str">
        <f t="shared" si="6"/>
        <v xml:space="preserve"> </v>
      </c>
      <c r="R93" s="167"/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79"/>
      <c r="H94" s="80"/>
      <c r="I94" s="80"/>
      <c r="J94" s="80"/>
      <c r="K94" s="75">
        <f t="shared" si="7"/>
        <v>0</v>
      </c>
      <c r="L94" s="76" t="str">
        <f t="shared" si="5"/>
        <v xml:space="preserve"> </v>
      </c>
      <c r="M94" s="79"/>
      <c r="N94" s="80"/>
      <c r="O94" s="80"/>
      <c r="P94" s="75">
        <f t="shared" si="8"/>
        <v>0</v>
      </c>
      <c r="Q94" s="76" t="str">
        <f t="shared" si="6"/>
        <v xml:space="preserve"> </v>
      </c>
      <c r="R94" s="167"/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79"/>
      <c r="H95" s="80"/>
      <c r="I95" s="80"/>
      <c r="J95" s="80"/>
      <c r="K95" s="75">
        <f t="shared" si="7"/>
        <v>0</v>
      </c>
      <c r="L95" s="76" t="str">
        <f t="shared" si="5"/>
        <v xml:space="preserve"> </v>
      </c>
      <c r="M95" s="79"/>
      <c r="N95" s="80"/>
      <c r="O95" s="80"/>
      <c r="P95" s="75">
        <f t="shared" si="8"/>
        <v>0</v>
      </c>
      <c r="Q95" s="76" t="str">
        <f t="shared" si="6"/>
        <v xml:space="preserve"> </v>
      </c>
      <c r="R95" s="167"/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79"/>
      <c r="H96" s="80"/>
      <c r="I96" s="80"/>
      <c r="J96" s="80"/>
      <c r="K96" s="75">
        <f t="shared" si="7"/>
        <v>0</v>
      </c>
      <c r="L96" s="76" t="str">
        <f t="shared" si="5"/>
        <v xml:space="preserve"> </v>
      </c>
      <c r="M96" s="79"/>
      <c r="N96" s="80"/>
      <c r="O96" s="80"/>
      <c r="P96" s="75">
        <f t="shared" si="8"/>
        <v>0</v>
      </c>
      <c r="Q96" s="76" t="str">
        <f t="shared" si="6"/>
        <v xml:space="preserve"> </v>
      </c>
      <c r="R96" s="167"/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79"/>
      <c r="H97" s="80"/>
      <c r="I97" s="80"/>
      <c r="J97" s="80"/>
      <c r="K97" s="75">
        <f t="shared" si="7"/>
        <v>0</v>
      </c>
      <c r="L97" s="76" t="str">
        <f t="shared" si="5"/>
        <v xml:space="preserve"> </v>
      </c>
      <c r="M97" s="79"/>
      <c r="N97" s="80"/>
      <c r="O97" s="80"/>
      <c r="P97" s="75">
        <f t="shared" si="8"/>
        <v>0</v>
      </c>
      <c r="Q97" s="76" t="str">
        <f t="shared" si="6"/>
        <v xml:space="preserve"> </v>
      </c>
      <c r="R97" s="167"/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79"/>
      <c r="H98" s="80"/>
      <c r="I98" s="80"/>
      <c r="J98" s="80"/>
      <c r="K98" s="75">
        <f t="shared" si="7"/>
        <v>0</v>
      </c>
      <c r="L98" s="76" t="str">
        <f t="shared" si="5"/>
        <v xml:space="preserve"> </v>
      </c>
      <c r="M98" s="79"/>
      <c r="N98" s="80"/>
      <c r="O98" s="80"/>
      <c r="P98" s="75">
        <f t="shared" si="8"/>
        <v>0</v>
      </c>
      <c r="Q98" s="76" t="str">
        <f t="shared" si="6"/>
        <v xml:space="preserve"> </v>
      </c>
      <c r="R98" s="167"/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79"/>
      <c r="H99" s="80"/>
      <c r="I99" s="80"/>
      <c r="J99" s="80"/>
      <c r="K99" s="75">
        <f t="shared" si="7"/>
        <v>0</v>
      </c>
      <c r="L99" s="76" t="str">
        <f t="shared" si="5"/>
        <v xml:space="preserve"> </v>
      </c>
      <c r="M99" s="79"/>
      <c r="N99" s="80"/>
      <c r="O99" s="80"/>
      <c r="P99" s="75">
        <f t="shared" si="8"/>
        <v>0</v>
      </c>
      <c r="Q99" s="76" t="str">
        <f t="shared" si="6"/>
        <v xml:space="preserve"> </v>
      </c>
      <c r="R99" s="167"/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79"/>
      <c r="H100" s="80"/>
      <c r="I100" s="80"/>
      <c r="J100" s="80"/>
      <c r="K100" s="75">
        <f t="shared" si="7"/>
        <v>0</v>
      </c>
      <c r="L100" s="76" t="str">
        <f t="shared" si="5"/>
        <v xml:space="preserve"> </v>
      </c>
      <c r="M100" s="79"/>
      <c r="N100" s="80"/>
      <c r="O100" s="80"/>
      <c r="P100" s="75">
        <f t="shared" si="8"/>
        <v>0</v>
      </c>
      <c r="Q100" s="76" t="str">
        <f t="shared" si="6"/>
        <v xml:space="preserve"> </v>
      </c>
      <c r="R100" s="167"/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79"/>
      <c r="H101" s="80"/>
      <c r="I101" s="80"/>
      <c r="J101" s="80"/>
      <c r="K101" s="75">
        <f t="shared" si="7"/>
        <v>0</v>
      </c>
      <c r="L101" s="76" t="str">
        <f t="shared" si="5"/>
        <v xml:space="preserve"> </v>
      </c>
      <c r="M101" s="79"/>
      <c r="N101" s="80"/>
      <c r="O101" s="80"/>
      <c r="P101" s="75">
        <f t="shared" si="8"/>
        <v>0</v>
      </c>
      <c r="Q101" s="76" t="str">
        <f t="shared" si="6"/>
        <v xml:space="preserve"> </v>
      </c>
      <c r="R101" s="167"/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79"/>
      <c r="H102" s="80"/>
      <c r="I102" s="80"/>
      <c r="J102" s="80"/>
      <c r="K102" s="75">
        <f t="shared" si="7"/>
        <v>0</v>
      </c>
      <c r="L102" s="76" t="str">
        <f t="shared" si="5"/>
        <v xml:space="preserve"> </v>
      </c>
      <c r="M102" s="79"/>
      <c r="N102" s="80"/>
      <c r="O102" s="80"/>
      <c r="P102" s="75">
        <f t="shared" si="8"/>
        <v>0</v>
      </c>
      <c r="Q102" s="76" t="str">
        <f t="shared" si="6"/>
        <v xml:space="preserve"> </v>
      </c>
      <c r="R102" s="167"/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79"/>
      <c r="H103" s="80"/>
      <c r="I103" s="80"/>
      <c r="J103" s="80"/>
      <c r="K103" s="75">
        <f t="shared" si="7"/>
        <v>0</v>
      </c>
      <c r="L103" s="76" t="str">
        <f t="shared" si="5"/>
        <v xml:space="preserve"> </v>
      </c>
      <c r="M103" s="79"/>
      <c r="N103" s="80"/>
      <c r="O103" s="80"/>
      <c r="P103" s="75">
        <f t="shared" si="8"/>
        <v>0</v>
      </c>
      <c r="Q103" s="76" t="str">
        <f t="shared" si="6"/>
        <v xml:space="preserve"> </v>
      </c>
      <c r="R103" s="167"/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79"/>
      <c r="H104" s="80"/>
      <c r="I104" s="80"/>
      <c r="J104" s="80"/>
      <c r="K104" s="75">
        <f t="shared" si="7"/>
        <v>0</v>
      </c>
      <c r="L104" s="76" t="str">
        <f t="shared" si="5"/>
        <v xml:space="preserve"> </v>
      </c>
      <c r="M104" s="79"/>
      <c r="N104" s="80"/>
      <c r="O104" s="80"/>
      <c r="P104" s="75">
        <f t="shared" si="8"/>
        <v>0</v>
      </c>
      <c r="Q104" s="76" t="str">
        <f t="shared" si="6"/>
        <v xml:space="preserve"> </v>
      </c>
      <c r="R104" s="167"/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79"/>
      <c r="H105" s="80"/>
      <c r="I105" s="80"/>
      <c r="J105" s="80"/>
      <c r="K105" s="75">
        <f t="shared" si="7"/>
        <v>0</v>
      </c>
      <c r="L105" s="76" t="str">
        <f t="shared" si="5"/>
        <v xml:space="preserve"> </v>
      </c>
      <c r="M105" s="79"/>
      <c r="N105" s="80"/>
      <c r="O105" s="80"/>
      <c r="P105" s="75">
        <f t="shared" si="8"/>
        <v>0</v>
      </c>
      <c r="Q105" s="76" t="str">
        <f t="shared" si="6"/>
        <v xml:space="preserve"> </v>
      </c>
      <c r="R105" s="167"/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79"/>
      <c r="H106" s="80"/>
      <c r="I106" s="80"/>
      <c r="J106" s="80"/>
      <c r="K106" s="75">
        <f t="shared" si="7"/>
        <v>0</v>
      </c>
      <c r="L106" s="76" t="str">
        <f t="shared" si="5"/>
        <v xml:space="preserve"> </v>
      </c>
      <c r="M106" s="79"/>
      <c r="N106" s="80"/>
      <c r="O106" s="80"/>
      <c r="P106" s="75">
        <f t="shared" si="8"/>
        <v>0</v>
      </c>
      <c r="Q106" s="76" t="str">
        <f t="shared" si="6"/>
        <v xml:space="preserve"> </v>
      </c>
      <c r="R106" s="167"/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79"/>
      <c r="H107" s="80"/>
      <c r="I107" s="80"/>
      <c r="J107" s="80"/>
      <c r="K107" s="75">
        <f t="shared" si="7"/>
        <v>0</v>
      </c>
      <c r="L107" s="76" t="str">
        <f t="shared" si="5"/>
        <v xml:space="preserve"> </v>
      </c>
      <c r="M107" s="79"/>
      <c r="N107" s="80"/>
      <c r="O107" s="80"/>
      <c r="P107" s="75">
        <f t="shared" si="8"/>
        <v>0</v>
      </c>
      <c r="Q107" s="76" t="str">
        <f t="shared" si="6"/>
        <v xml:space="preserve"> </v>
      </c>
      <c r="R107" s="167"/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79"/>
      <c r="H108" s="80"/>
      <c r="I108" s="80"/>
      <c r="J108" s="80"/>
      <c r="K108" s="75">
        <f t="shared" si="7"/>
        <v>0</v>
      </c>
      <c r="L108" s="76" t="str">
        <f t="shared" si="5"/>
        <v xml:space="preserve"> </v>
      </c>
      <c r="M108" s="79"/>
      <c r="N108" s="80"/>
      <c r="O108" s="80"/>
      <c r="P108" s="75">
        <f t="shared" si="8"/>
        <v>0</v>
      </c>
      <c r="Q108" s="76" t="str">
        <f t="shared" si="6"/>
        <v xml:space="preserve"> </v>
      </c>
      <c r="R108" s="167"/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79"/>
      <c r="H109" s="80"/>
      <c r="I109" s="80"/>
      <c r="J109" s="80"/>
      <c r="K109" s="75">
        <f t="shared" si="7"/>
        <v>0</v>
      </c>
      <c r="L109" s="76" t="str">
        <f t="shared" si="5"/>
        <v xml:space="preserve"> </v>
      </c>
      <c r="M109" s="79"/>
      <c r="N109" s="80"/>
      <c r="O109" s="80"/>
      <c r="P109" s="75">
        <f t="shared" si="8"/>
        <v>0</v>
      </c>
      <c r="Q109" s="76" t="str">
        <f t="shared" si="6"/>
        <v xml:space="preserve"> </v>
      </c>
      <c r="R109" s="167"/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79"/>
      <c r="H110" s="80"/>
      <c r="I110" s="80"/>
      <c r="J110" s="80"/>
      <c r="K110" s="75">
        <f t="shared" si="7"/>
        <v>0</v>
      </c>
      <c r="L110" s="76" t="str">
        <f t="shared" si="5"/>
        <v xml:space="preserve"> </v>
      </c>
      <c r="M110" s="79"/>
      <c r="N110" s="80"/>
      <c r="O110" s="80"/>
      <c r="P110" s="75">
        <f t="shared" si="8"/>
        <v>0</v>
      </c>
      <c r="Q110" s="76" t="str">
        <f t="shared" si="6"/>
        <v xml:space="preserve"> </v>
      </c>
      <c r="R110" s="167"/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79"/>
      <c r="H111" s="80"/>
      <c r="I111" s="80"/>
      <c r="J111" s="80"/>
      <c r="K111" s="75">
        <f t="shared" si="7"/>
        <v>0</v>
      </c>
      <c r="L111" s="76" t="str">
        <f t="shared" si="5"/>
        <v xml:space="preserve"> </v>
      </c>
      <c r="M111" s="79"/>
      <c r="N111" s="80"/>
      <c r="O111" s="80"/>
      <c r="P111" s="75">
        <f t="shared" si="8"/>
        <v>0</v>
      </c>
      <c r="Q111" s="76" t="str">
        <f t="shared" si="6"/>
        <v xml:space="preserve"> </v>
      </c>
      <c r="R111" s="167"/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79"/>
      <c r="H112" s="80"/>
      <c r="I112" s="80"/>
      <c r="J112" s="80"/>
      <c r="K112" s="75">
        <f t="shared" si="7"/>
        <v>0</v>
      </c>
      <c r="L112" s="76" t="str">
        <f t="shared" si="5"/>
        <v xml:space="preserve"> </v>
      </c>
      <c r="M112" s="79"/>
      <c r="N112" s="80"/>
      <c r="O112" s="80"/>
      <c r="P112" s="75">
        <f t="shared" si="8"/>
        <v>0</v>
      </c>
      <c r="Q112" s="76" t="str">
        <f t="shared" si="6"/>
        <v xml:space="preserve"> </v>
      </c>
      <c r="R112" s="167"/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79"/>
      <c r="H113" s="80"/>
      <c r="I113" s="80"/>
      <c r="J113" s="80"/>
      <c r="K113" s="75">
        <f t="shared" si="7"/>
        <v>0</v>
      </c>
      <c r="L113" s="76" t="str">
        <f t="shared" si="5"/>
        <v xml:space="preserve"> </v>
      </c>
      <c r="M113" s="79"/>
      <c r="N113" s="80"/>
      <c r="O113" s="80"/>
      <c r="P113" s="75">
        <f t="shared" si="8"/>
        <v>0</v>
      </c>
      <c r="Q113" s="76" t="str">
        <f t="shared" si="6"/>
        <v xml:space="preserve"> </v>
      </c>
      <c r="R113" s="167"/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79"/>
      <c r="H114" s="80"/>
      <c r="I114" s="80"/>
      <c r="J114" s="80"/>
      <c r="K114" s="75">
        <f t="shared" si="7"/>
        <v>0</v>
      </c>
      <c r="L114" s="76" t="str">
        <f t="shared" si="5"/>
        <v xml:space="preserve"> </v>
      </c>
      <c r="M114" s="79"/>
      <c r="N114" s="80"/>
      <c r="O114" s="80"/>
      <c r="P114" s="75">
        <f t="shared" si="8"/>
        <v>0</v>
      </c>
      <c r="Q114" s="76" t="str">
        <f t="shared" si="6"/>
        <v xml:space="preserve"> </v>
      </c>
      <c r="R114" s="167"/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79"/>
      <c r="H115" s="80"/>
      <c r="I115" s="80"/>
      <c r="J115" s="80"/>
      <c r="K115" s="75">
        <f t="shared" si="7"/>
        <v>0</v>
      </c>
      <c r="L115" s="76" t="str">
        <f t="shared" si="5"/>
        <v xml:space="preserve"> </v>
      </c>
      <c r="M115" s="79"/>
      <c r="N115" s="80"/>
      <c r="O115" s="80"/>
      <c r="P115" s="75">
        <f t="shared" si="8"/>
        <v>0</v>
      </c>
      <c r="Q115" s="76" t="str">
        <f t="shared" si="6"/>
        <v xml:space="preserve"> </v>
      </c>
      <c r="R115" s="167"/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79"/>
      <c r="H116" s="80"/>
      <c r="I116" s="80"/>
      <c r="J116" s="80"/>
      <c r="K116" s="75">
        <f t="shared" si="7"/>
        <v>0</v>
      </c>
      <c r="L116" s="76" t="str">
        <f t="shared" si="5"/>
        <v xml:space="preserve"> </v>
      </c>
      <c r="M116" s="79"/>
      <c r="N116" s="80"/>
      <c r="O116" s="80"/>
      <c r="P116" s="75">
        <f t="shared" si="8"/>
        <v>0</v>
      </c>
      <c r="Q116" s="76" t="str">
        <f t="shared" si="6"/>
        <v xml:space="preserve"> </v>
      </c>
      <c r="R116" s="167"/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79"/>
      <c r="H117" s="80"/>
      <c r="I117" s="80"/>
      <c r="J117" s="80"/>
      <c r="K117" s="75">
        <f t="shared" si="7"/>
        <v>0</v>
      </c>
      <c r="L117" s="76" t="str">
        <f t="shared" si="5"/>
        <v xml:space="preserve"> </v>
      </c>
      <c r="M117" s="79"/>
      <c r="N117" s="80"/>
      <c r="O117" s="80"/>
      <c r="P117" s="75">
        <f t="shared" si="8"/>
        <v>0</v>
      </c>
      <c r="Q117" s="76" t="str">
        <f t="shared" si="6"/>
        <v xml:space="preserve"> </v>
      </c>
      <c r="R117" s="167"/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79"/>
      <c r="H118" s="80"/>
      <c r="I118" s="80"/>
      <c r="J118" s="80"/>
      <c r="K118" s="75">
        <f t="shared" si="7"/>
        <v>0</v>
      </c>
      <c r="L118" s="76" t="str">
        <f t="shared" si="5"/>
        <v xml:space="preserve"> </v>
      </c>
      <c r="M118" s="79"/>
      <c r="N118" s="80"/>
      <c r="O118" s="80"/>
      <c r="P118" s="75">
        <f t="shared" si="8"/>
        <v>0</v>
      </c>
      <c r="Q118" s="76" t="str">
        <f t="shared" si="6"/>
        <v xml:space="preserve"> </v>
      </c>
      <c r="R118" s="167"/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79"/>
      <c r="H119" s="80"/>
      <c r="I119" s="80"/>
      <c r="J119" s="80"/>
      <c r="K119" s="75">
        <f t="shared" si="7"/>
        <v>0</v>
      </c>
      <c r="L119" s="76" t="str">
        <f t="shared" si="5"/>
        <v xml:space="preserve"> </v>
      </c>
      <c r="M119" s="79"/>
      <c r="N119" s="80"/>
      <c r="O119" s="80"/>
      <c r="P119" s="75">
        <f t="shared" si="8"/>
        <v>0</v>
      </c>
      <c r="Q119" s="76" t="str">
        <f t="shared" si="6"/>
        <v xml:space="preserve"> </v>
      </c>
      <c r="R119" s="167"/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79"/>
      <c r="H120" s="80"/>
      <c r="I120" s="80"/>
      <c r="J120" s="80"/>
      <c r="K120" s="75">
        <f t="shared" si="7"/>
        <v>0</v>
      </c>
      <c r="L120" s="76" t="str">
        <f t="shared" si="5"/>
        <v xml:space="preserve"> </v>
      </c>
      <c r="M120" s="79"/>
      <c r="N120" s="80"/>
      <c r="O120" s="80"/>
      <c r="P120" s="75">
        <f t="shared" si="8"/>
        <v>0</v>
      </c>
      <c r="Q120" s="76" t="str">
        <f t="shared" si="6"/>
        <v xml:space="preserve"> </v>
      </c>
      <c r="R120" s="167"/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79"/>
      <c r="H121" s="80"/>
      <c r="I121" s="80"/>
      <c r="J121" s="80"/>
      <c r="K121" s="75">
        <f t="shared" si="7"/>
        <v>0</v>
      </c>
      <c r="L121" s="76" t="str">
        <f t="shared" si="5"/>
        <v xml:space="preserve"> </v>
      </c>
      <c r="M121" s="79"/>
      <c r="N121" s="80"/>
      <c r="O121" s="80"/>
      <c r="P121" s="75">
        <f t="shared" si="8"/>
        <v>0</v>
      </c>
      <c r="Q121" s="76" t="str">
        <f t="shared" si="6"/>
        <v xml:space="preserve"> </v>
      </c>
      <c r="R121" s="167"/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79"/>
      <c r="H122" s="80"/>
      <c r="I122" s="80"/>
      <c r="J122" s="80"/>
      <c r="K122" s="75">
        <f t="shared" si="7"/>
        <v>0</v>
      </c>
      <c r="L122" s="76" t="str">
        <f t="shared" si="5"/>
        <v xml:space="preserve"> </v>
      </c>
      <c r="M122" s="79"/>
      <c r="N122" s="80"/>
      <c r="O122" s="80"/>
      <c r="P122" s="75">
        <f t="shared" si="8"/>
        <v>0</v>
      </c>
      <c r="Q122" s="76" t="str">
        <f t="shared" si="6"/>
        <v xml:space="preserve"> </v>
      </c>
      <c r="R122" s="167"/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79"/>
      <c r="H123" s="80"/>
      <c r="I123" s="80"/>
      <c r="J123" s="80"/>
      <c r="K123" s="75">
        <f t="shared" si="7"/>
        <v>0</v>
      </c>
      <c r="L123" s="76" t="str">
        <f t="shared" si="5"/>
        <v xml:space="preserve"> </v>
      </c>
      <c r="M123" s="79"/>
      <c r="N123" s="80"/>
      <c r="O123" s="80"/>
      <c r="P123" s="75">
        <f t="shared" si="8"/>
        <v>0</v>
      </c>
      <c r="Q123" s="76" t="str">
        <f t="shared" si="6"/>
        <v xml:space="preserve"> </v>
      </c>
      <c r="R123" s="167"/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79"/>
      <c r="H124" s="80"/>
      <c r="I124" s="80"/>
      <c r="J124" s="80"/>
      <c r="K124" s="75">
        <f t="shared" si="7"/>
        <v>0</v>
      </c>
      <c r="L124" s="76" t="str">
        <f t="shared" si="5"/>
        <v xml:space="preserve"> </v>
      </c>
      <c r="M124" s="79"/>
      <c r="N124" s="80"/>
      <c r="O124" s="80"/>
      <c r="P124" s="75">
        <f t="shared" si="8"/>
        <v>0</v>
      </c>
      <c r="Q124" s="76" t="str">
        <f t="shared" si="6"/>
        <v xml:space="preserve"> </v>
      </c>
      <c r="R124" s="167"/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79"/>
      <c r="H125" s="80"/>
      <c r="I125" s="80"/>
      <c r="J125" s="80"/>
      <c r="K125" s="75">
        <f t="shared" si="7"/>
        <v>0</v>
      </c>
      <c r="L125" s="76" t="str">
        <f t="shared" si="5"/>
        <v xml:space="preserve"> </v>
      </c>
      <c r="M125" s="79"/>
      <c r="N125" s="80"/>
      <c r="O125" s="80"/>
      <c r="P125" s="75">
        <f t="shared" si="8"/>
        <v>0</v>
      </c>
      <c r="Q125" s="76" t="str">
        <f t="shared" si="6"/>
        <v xml:space="preserve"> </v>
      </c>
      <c r="R125" s="167"/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79"/>
      <c r="H126" s="80"/>
      <c r="I126" s="80"/>
      <c r="J126" s="80"/>
      <c r="K126" s="75">
        <f t="shared" si="7"/>
        <v>0</v>
      </c>
      <c r="L126" s="76" t="str">
        <f t="shared" si="5"/>
        <v xml:space="preserve"> </v>
      </c>
      <c r="M126" s="79"/>
      <c r="N126" s="80"/>
      <c r="O126" s="80"/>
      <c r="P126" s="75">
        <f t="shared" si="8"/>
        <v>0</v>
      </c>
      <c r="Q126" s="76" t="str">
        <f t="shared" si="6"/>
        <v xml:space="preserve"> </v>
      </c>
      <c r="R126" s="167"/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79"/>
      <c r="H127" s="80"/>
      <c r="I127" s="80"/>
      <c r="J127" s="80"/>
      <c r="K127" s="75">
        <f t="shared" si="7"/>
        <v>0</v>
      </c>
      <c r="L127" s="76" t="str">
        <f t="shared" si="5"/>
        <v xml:space="preserve"> </v>
      </c>
      <c r="M127" s="79"/>
      <c r="N127" s="80"/>
      <c r="O127" s="80"/>
      <c r="P127" s="75">
        <f t="shared" si="8"/>
        <v>0</v>
      </c>
      <c r="Q127" s="76" t="str">
        <f t="shared" si="6"/>
        <v xml:space="preserve"> </v>
      </c>
      <c r="R127" s="167"/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79"/>
      <c r="H128" s="80"/>
      <c r="I128" s="80"/>
      <c r="J128" s="80"/>
      <c r="K128" s="75">
        <f t="shared" si="7"/>
        <v>0</v>
      </c>
      <c r="L128" s="76" t="str">
        <f t="shared" si="5"/>
        <v xml:space="preserve"> </v>
      </c>
      <c r="M128" s="79"/>
      <c r="N128" s="80"/>
      <c r="O128" s="80"/>
      <c r="P128" s="75">
        <f t="shared" si="8"/>
        <v>0</v>
      </c>
      <c r="Q128" s="76" t="str">
        <f t="shared" si="6"/>
        <v xml:space="preserve"> </v>
      </c>
      <c r="R128" s="167"/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79"/>
      <c r="H129" s="80"/>
      <c r="I129" s="80"/>
      <c r="J129" s="80"/>
      <c r="K129" s="75">
        <f t="shared" si="7"/>
        <v>0</v>
      </c>
      <c r="L129" s="76" t="str">
        <f t="shared" si="5"/>
        <v xml:space="preserve"> </v>
      </c>
      <c r="M129" s="79"/>
      <c r="N129" s="80"/>
      <c r="O129" s="80"/>
      <c r="P129" s="75">
        <f t="shared" si="8"/>
        <v>0</v>
      </c>
      <c r="Q129" s="76" t="str">
        <f t="shared" si="6"/>
        <v xml:space="preserve"> </v>
      </c>
      <c r="R129" s="167"/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79"/>
      <c r="H130" s="80"/>
      <c r="I130" s="80"/>
      <c r="J130" s="80"/>
      <c r="K130" s="75">
        <f t="shared" si="7"/>
        <v>0</v>
      </c>
      <c r="L130" s="76" t="str">
        <f t="shared" si="5"/>
        <v xml:space="preserve"> </v>
      </c>
      <c r="M130" s="79"/>
      <c r="N130" s="80"/>
      <c r="O130" s="80"/>
      <c r="P130" s="75">
        <f t="shared" si="8"/>
        <v>0</v>
      </c>
      <c r="Q130" s="76" t="str">
        <f t="shared" si="6"/>
        <v xml:space="preserve"> </v>
      </c>
      <c r="R130" s="167"/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79"/>
      <c r="H131" s="80"/>
      <c r="I131" s="80"/>
      <c r="J131" s="80"/>
      <c r="K131" s="75">
        <f t="shared" si="7"/>
        <v>0</v>
      </c>
      <c r="L131" s="76" t="str">
        <f t="shared" si="5"/>
        <v xml:space="preserve"> </v>
      </c>
      <c r="M131" s="79"/>
      <c r="N131" s="80"/>
      <c r="O131" s="80"/>
      <c r="P131" s="75">
        <f t="shared" si="8"/>
        <v>0</v>
      </c>
      <c r="Q131" s="76" t="str">
        <f t="shared" si="6"/>
        <v xml:space="preserve"> </v>
      </c>
      <c r="R131" s="167"/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79"/>
      <c r="H132" s="80"/>
      <c r="I132" s="80"/>
      <c r="J132" s="80"/>
      <c r="K132" s="75">
        <f t="shared" si="7"/>
        <v>0</v>
      </c>
      <c r="L132" s="76" t="str">
        <f t="shared" si="5"/>
        <v xml:space="preserve"> </v>
      </c>
      <c r="M132" s="79"/>
      <c r="N132" s="80"/>
      <c r="O132" s="80"/>
      <c r="P132" s="75">
        <f t="shared" si="8"/>
        <v>0</v>
      </c>
      <c r="Q132" s="76" t="str">
        <f t="shared" si="6"/>
        <v xml:space="preserve"> </v>
      </c>
      <c r="R132" s="167"/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79"/>
      <c r="H133" s="80"/>
      <c r="I133" s="80"/>
      <c r="J133" s="80"/>
      <c r="K133" s="75">
        <f t="shared" si="7"/>
        <v>0</v>
      </c>
      <c r="L133" s="76" t="str">
        <f t="shared" si="5"/>
        <v xml:space="preserve"> </v>
      </c>
      <c r="M133" s="79"/>
      <c r="N133" s="80"/>
      <c r="O133" s="80"/>
      <c r="P133" s="75">
        <f t="shared" si="8"/>
        <v>0</v>
      </c>
      <c r="Q133" s="76" t="str">
        <f t="shared" si="6"/>
        <v xml:space="preserve"> </v>
      </c>
      <c r="R133" s="167"/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79"/>
      <c r="H134" s="80"/>
      <c r="I134" s="80"/>
      <c r="J134" s="80"/>
      <c r="K134" s="75">
        <f t="shared" si="7"/>
        <v>0</v>
      </c>
      <c r="L134" s="76" t="str">
        <f t="shared" si="5"/>
        <v xml:space="preserve"> </v>
      </c>
      <c r="M134" s="79"/>
      <c r="N134" s="80"/>
      <c r="O134" s="80"/>
      <c r="P134" s="75">
        <f t="shared" si="8"/>
        <v>0</v>
      </c>
      <c r="Q134" s="76" t="str">
        <f t="shared" si="6"/>
        <v xml:space="preserve"> </v>
      </c>
      <c r="R134" s="167"/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79"/>
      <c r="H135" s="80"/>
      <c r="I135" s="80"/>
      <c r="J135" s="80"/>
      <c r="K135" s="75">
        <f t="shared" si="7"/>
        <v>0</v>
      </c>
      <c r="L135" s="76" t="str">
        <f t="shared" ref="L135:L198" si="9">VLOOKUP(K135,predikat,2)</f>
        <v xml:space="preserve"> </v>
      </c>
      <c r="M135" s="79"/>
      <c r="N135" s="80"/>
      <c r="O135" s="80"/>
      <c r="P135" s="75">
        <f t="shared" si="8"/>
        <v>0</v>
      </c>
      <c r="Q135" s="76" t="str">
        <f t="shared" ref="Q135:Q198" si="10">VLOOKUP(P135,predikat,2)</f>
        <v xml:space="preserve"> </v>
      </c>
      <c r="R135" s="167"/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79"/>
      <c r="H136" s="80"/>
      <c r="I136" s="80"/>
      <c r="J136" s="80"/>
      <c r="K136" s="75">
        <f t="shared" ref="K136:K199" si="11">IF(COUNTA(G136:I136)=0,0,ROUND((SUM(G136:I136)/COUNTA(G136:I136)*$J$1+SUM(J136)*$J$2)/($J$1+$J$2),0))</f>
        <v>0</v>
      </c>
      <c r="L136" s="76" t="str">
        <f t="shared" si="9"/>
        <v xml:space="preserve"> </v>
      </c>
      <c r="M136" s="79"/>
      <c r="N136" s="80"/>
      <c r="O136" s="80"/>
      <c r="P136" s="75">
        <f t="shared" ref="P136:P199" si="12">IF(SUM(M136:O136)=0,0,ROUND(SUM(M136:O136)/COUNTA(M136:O136),0))</f>
        <v>0</v>
      </c>
      <c r="Q136" s="76" t="str">
        <f t="shared" si="10"/>
        <v xml:space="preserve"> </v>
      </c>
      <c r="R136" s="167"/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79"/>
      <c r="H137" s="80"/>
      <c r="I137" s="80"/>
      <c r="J137" s="80"/>
      <c r="K137" s="75">
        <f t="shared" si="11"/>
        <v>0</v>
      </c>
      <c r="L137" s="76" t="str">
        <f t="shared" si="9"/>
        <v xml:space="preserve"> </v>
      </c>
      <c r="M137" s="79"/>
      <c r="N137" s="80"/>
      <c r="O137" s="80"/>
      <c r="P137" s="75">
        <f t="shared" si="12"/>
        <v>0</v>
      </c>
      <c r="Q137" s="76" t="str">
        <f t="shared" si="10"/>
        <v xml:space="preserve"> </v>
      </c>
      <c r="R137" s="167"/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79"/>
      <c r="H138" s="80"/>
      <c r="I138" s="80"/>
      <c r="J138" s="80"/>
      <c r="K138" s="75">
        <f t="shared" si="11"/>
        <v>0</v>
      </c>
      <c r="L138" s="76" t="str">
        <f t="shared" si="9"/>
        <v xml:space="preserve"> </v>
      </c>
      <c r="M138" s="79"/>
      <c r="N138" s="80"/>
      <c r="O138" s="80"/>
      <c r="P138" s="75">
        <f t="shared" si="12"/>
        <v>0</v>
      </c>
      <c r="Q138" s="76" t="str">
        <f t="shared" si="10"/>
        <v xml:space="preserve"> </v>
      </c>
      <c r="R138" s="167"/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79"/>
      <c r="H139" s="80"/>
      <c r="I139" s="80"/>
      <c r="J139" s="80"/>
      <c r="K139" s="75">
        <f t="shared" si="11"/>
        <v>0</v>
      </c>
      <c r="L139" s="76" t="str">
        <f t="shared" si="9"/>
        <v xml:space="preserve"> </v>
      </c>
      <c r="M139" s="79"/>
      <c r="N139" s="80"/>
      <c r="O139" s="80"/>
      <c r="P139" s="75">
        <f t="shared" si="12"/>
        <v>0</v>
      </c>
      <c r="Q139" s="76" t="str">
        <f t="shared" si="10"/>
        <v xml:space="preserve"> </v>
      </c>
      <c r="R139" s="167"/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79"/>
      <c r="H140" s="80"/>
      <c r="I140" s="80"/>
      <c r="J140" s="80"/>
      <c r="K140" s="75">
        <f t="shared" si="11"/>
        <v>0</v>
      </c>
      <c r="L140" s="76" t="str">
        <f t="shared" si="9"/>
        <v xml:space="preserve"> </v>
      </c>
      <c r="M140" s="79"/>
      <c r="N140" s="80"/>
      <c r="O140" s="80"/>
      <c r="P140" s="75">
        <f t="shared" si="12"/>
        <v>0</v>
      </c>
      <c r="Q140" s="76" t="str">
        <f t="shared" si="10"/>
        <v xml:space="preserve"> </v>
      </c>
      <c r="R140" s="167"/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79"/>
      <c r="H141" s="80"/>
      <c r="I141" s="80"/>
      <c r="J141" s="80"/>
      <c r="K141" s="75">
        <f t="shared" si="11"/>
        <v>0</v>
      </c>
      <c r="L141" s="76" t="str">
        <f t="shared" si="9"/>
        <v xml:space="preserve"> </v>
      </c>
      <c r="M141" s="79"/>
      <c r="N141" s="80"/>
      <c r="O141" s="80"/>
      <c r="P141" s="75">
        <f t="shared" si="12"/>
        <v>0</v>
      </c>
      <c r="Q141" s="76" t="str">
        <f t="shared" si="10"/>
        <v xml:space="preserve"> </v>
      </c>
      <c r="R141" s="167"/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79"/>
      <c r="H142" s="80"/>
      <c r="I142" s="80"/>
      <c r="J142" s="80"/>
      <c r="K142" s="75">
        <f t="shared" si="11"/>
        <v>0</v>
      </c>
      <c r="L142" s="76" t="str">
        <f t="shared" si="9"/>
        <v xml:space="preserve"> </v>
      </c>
      <c r="M142" s="79"/>
      <c r="N142" s="80"/>
      <c r="O142" s="80"/>
      <c r="P142" s="75">
        <f t="shared" si="12"/>
        <v>0</v>
      </c>
      <c r="Q142" s="76" t="str">
        <f t="shared" si="10"/>
        <v xml:space="preserve"> </v>
      </c>
      <c r="R142" s="167"/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79"/>
      <c r="H143" s="80"/>
      <c r="I143" s="80"/>
      <c r="J143" s="80"/>
      <c r="K143" s="75">
        <f t="shared" si="11"/>
        <v>0</v>
      </c>
      <c r="L143" s="76" t="str">
        <f t="shared" si="9"/>
        <v xml:space="preserve"> </v>
      </c>
      <c r="M143" s="79"/>
      <c r="N143" s="80"/>
      <c r="O143" s="80"/>
      <c r="P143" s="75">
        <f t="shared" si="12"/>
        <v>0</v>
      </c>
      <c r="Q143" s="76" t="str">
        <f t="shared" si="10"/>
        <v xml:space="preserve"> </v>
      </c>
      <c r="R143" s="167"/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79"/>
      <c r="H144" s="80"/>
      <c r="I144" s="80"/>
      <c r="J144" s="80"/>
      <c r="K144" s="75">
        <f t="shared" si="11"/>
        <v>0</v>
      </c>
      <c r="L144" s="76" t="str">
        <f t="shared" si="9"/>
        <v xml:space="preserve"> </v>
      </c>
      <c r="M144" s="79"/>
      <c r="N144" s="80"/>
      <c r="O144" s="80"/>
      <c r="P144" s="75">
        <f t="shared" si="12"/>
        <v>0</v>
      </c>
      <c r="Q144" s="76" t="str">
        <f t="shared" si="10"/>
        <v xml:space="preserve"> </v>
      </c>
      <c r="R144" s="167"/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79"/>
      <c r="H145" s="80"/>
      <c r="I145" s="80"/>
      <c r="J145" s="80"/>
      <c r="K145" s="75">
        <f t="shared" si="11"/>
        <v>0</v>
      </c>
      <c r="L145" s="76" t="str">
        <f t="shared" si="9"/>
        <v xml:space="preserve"> </v>
      </c>
      <c r="M145" s="79"/>
      <c r="N145" s="80"/>
      <c r="O145" s="80"/>
      <c r="P145" s="75">
        <f t="shared" si="12"/>
        <v>0</v>
      </c>
      <c r="Q145" s="76" t="str">
        <f t="shared" si="10"/>
        <v xml:space="preserve"> </v>
      </c>
      <c r="R145" s="167"/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79"/>
      <c r="H146" s="80"/>
      <c r="I146" s="80"/>
      <c r="J146" s="80"/>
      <c r="K146" s="75">
        <f t="shared" si="11"/>
        <v>0</v>
      </c>
      <c r="L146" s="76" t="str">
        <f t="shared" si="9"/>
        <v xml:space="preserve"> </v>
      </c>
      <c r="M146" s="79"/>
      <c r="N146" s="80"/>
      <c r="O146" s="80"/>
      <c r="P146" s="75">
        <f t="shared" si="12"/>
        <v>0</v>
      </c>
      <c r="Q146" s="76" t="str">
        <f t="shared" si="10"/>
        <v xml:space="preserve"> </v>
      </c>
      <c r="R146" s="167"/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79"/>
      <c r="H147" s="80"/>
      <c r="I147" s="80"/>
      <c r="J147" s="80"/>
      <c r="K147" s="75">
        <f t="shared" si="11"/>
        <v>0</v>
      </c>
      <c r="L147" s="76" t="str">
        <f t="shared" si="9"/>
        <v xml:space="preserve"> </v>
      </c>
      <c r="M147" s="79"/>
      <c r="N147" s="80"/>
      <c r="O147" s="80"/>
      <c r="P147" s="75">
        <f t="shared" si="12"/>
        <v>0</v>
      </c>
      <c r="Q147" s="76" t="str">
        <f t="shared" si="10"/>
        <v xml:space="preserve"> </v>
      </c>
      <c r="R147" s="167"/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79"/>
      <c r="H148" s="80"/>
      <c r="I148" s="80"/>
      <c r="J148" s="80"/>
      <c r="K148" s="75">
        <f t="shared" si="11"/>
        <v>0</v>
      </c>
      <c r="L148" s="76" t="str">
        <f t="shared" si="9"/>
        <v xml:space="preserve"> </v>
      </c>
      <c r="M148" s="79"/>
      <c r="N148" s="80"/>
      <c r="O148" s="80"/>
      <c r="P148" s="75">
        <f t="shared" si="12"/>
        <v>0</v>
      </c>
      <c r="Q148" s="76" t="str">
        <f t="shared" si="10"/>
        <v xml:space="preserve"> </v>
      </c>
      <c r="R148" s="167"/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79"/>
      <c r="H149" s="80"/>
      <c r="I149" s="80"/>
      <c r="J149" s="80"/>
      <c r="K149" s="75">
        <f t="shared" si="11"/>
        <v>0</v>
      </c>
      <c r="L149" s="76" t="str">
        <f t="shared" si="9"/>
        <v xml:space="preserve"> </v>
      </c>
      <c r="M149" s="79"/>
      <c r="N149" s="80"/>
      <c r="O149" s="80"/>
      <c r="P149" s="75">
        <f t="shared" si="12"/>
        <v>0</v>
      </c>
      <c r="Q149" s="76" t="str">
        <f t="shared" si="10"/>
        <v xml:space="preserve"> </v>
      </c>
      <c r="R149" s="167"/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79"/>
      <c r="H150" s="80"/>
      <c r="I150" s="80"/>
      <c r="J150" s="80"/>
      <c r="K150" s="75">
        <f t="shared" si="11"/>
        <v>0</v>
      </c>
      <c r="L150" s="76" t="str">
        <f t="shared" si="9"/>
        <v xml:space="preserve"> </v>
      </c>
      <c r="M150" s="79"/>
      <c r="N150" s="80"/>
      <c r="O150" s="80"/>
      <c r="P150" s="75">
        <f t="shared" si="12"/>
        <v>0</v>
      </c>
      <c r="Q150" s="76" t="str">
        <f t="shared" si="10"/>
        <v xml:space="preserve"> </v>
      </c>
      <c r="R150" s="167"/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79"/>
      <c r="H151" s="80"/>
      <c r="I151" s="80"/>
      <c r="J151" s="80"/>
      <c r="K151" s="75">
        <f t="shared" si="11"/>
        <v>0</v>
      </c>
      <c r="L151" s="76" t="str">
        <f t="shared" si="9"/>
        <v xml:space="preserve"> </v>
      </c>
      <c r="M151" s="79"/>
      <c r="N151" s="80"/>
      <c r="O151" s="80"/>
      <c r="P151" s="75">
        <f t="shared" si="12"/>
        <v>0</v>
      </c>
      <c r="Q151" s="76" t="str">
        <f t="shared" si="10"/>
        <v xml:space="preserve"> </v>
      </c>
      <c r="R151" s="167"/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79"/>
      <c r="H152" s="80"/>
      <c r="I152" s="80"/>
      <c r="J152" s="80"/>
      <c r="K152" s="75">
        <f t="shared" si="11"/>
        <v>0</v>
      </c>
      <c r="L152" s="76" t="str">
        <f t="shared" si="9"/>
        <v xml:space="preserve"> </v>
      </c>
      <c r="M152" s="79"/>
      <c r="N152" s="80"/>
      <c r="O152" s="80"/>
      <c r="P152" s="75">
        <f t="shared" si="12"/>
        <v>0</v>
      </c>
      <c r="Q152" s="76" t="str">
        <f t="shared" si="10"/>
        <v xml:space="preserve"> </v>
      </c>
      <c r="R152" s="167"/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79"/>
      <c r="H153" s="80"/>
      <c r="I153" s="80"/>
      <c r="J153" s="80"/>
      <c r="K153" s="75">
        <f t="shared" si="11"/>
        <v>0</v>
      </c>
      <c r="L153" s="76" t="str">
        <f t="shared" si="9"/>
        <v xml:space="preserve"> </v>
      </c>
      <c r="M153" s="79"/>
      <c r="N153" s="80"/>
      <c r="O153" s="80"/>
      <c r="P153" s="75">
        <f t="shared" si="12"/>
        <v>0</v>
      </c>
      <c r="Q153" s="76" t="str">
        <f t="shared" si="10"/>
        <v xml:space="preserve"> </v>
      </c>
      <c r="R153" s="167"/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79"/>
      <c r="H154" s="80"/>
      <c r="I154" s="80"/>
      <c r="J154" s="80"/>
      <c r="K154" s="75">
        <f t="shared" si="11"/>
        <v>0</v>
      </c>
      <c r="L154" s="76" t="str">
        <f t="shared" si="9"/>
        <v xml:space="preserve"> </v>
      </c>
      <c r="M154" s="79"/>
      <c r="N154" s="80"/>
      <c r="O154" s="80"/>
      <c r="P154" s="75">
        <f t="shared" si="12"/>
        <v>0</v>
      </c>
      <c r="Q154" s="76" t="str">
        <f t="shared" si="10"/>
        <v xml:space="preserve"> </v>
      </c>
      <c r="R154" s="167"/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79"/>
      <c r="H155" s="80"/>
      <c r="I155" s="80"/>
      <c r="J155" s="80"/>
      <c r="K155" s="75">
        <f t="shared" si="11"/>
        <v>0</v>
      </c>
      <c r="L155" s="76" t="str">
        <f t="shared" si="9"/>
        <v xml:space="preserve"> </v>
      </c>
      <c r="M155" s="79"/>
      <c r="N155" s="80"/>
      <c r="O155" s="80"/>
      <c r="P155" s="75">
        <f t="shared" si="12"/>
        <v>0</v>
      </c>
      <c r="Q155" s="76" t="str">
        <f t="shared" si="10"/>
        <v xml:space="preserve"> </v>
      </c>
      <c r="R155" s="167"/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79"/>
      <c r="H156" s="80"/>
      <c r="I156" s="80"/>
      <c r="J156" s="80"/>
      <c r="K156" s="75">
        <f t="shared" si="11"/>
        <v>0</v>
      </c>
      <c r="L156" s="76" t="str">
        <f t="shared" si="9"/>
        <v xml:space="preserve"> </v>
      </c>
      <c r="M156" s="79"/>
      <c r="N156" s="80"/>
      <c r="O156" s="80"/>
      <c r="P156" s="75">
        <f t="shared" si="12"/>
        <v>0</v>
      </c>
      <c r="Q156" s="76" t="str">
        <f t="shared" si="10"/>
        <v xml:space="preserve"> </v>
      </c>
      <c r="R156" s="167"/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79"/>
      <c r="H157" s="80"/>
      <c r="I157" s="80"/>
      <c r="J157" s="80"/>
      <c r="K157" s="75">
        <f t="shared" si="11"/>
        <v>0</v>
      </c>
      <c r="L157" s="76" t="str">
        <f t="shared" si="9"/>
        <v xml:space="preserve"> </v>
      </c>
      <c r="M157" s="79"/>
      <c r="N157" s="80"/>
      <c r="O157" s="80"/>
      <c r="P157" s="75">
        <f t="shared" si="12"/>
        <v>0</v>
      </c>
      <c r="Q157" s="76" t="str">
        <f t="shared" si="10"/>
        <v xml:space="preserve"> </v>
      </c>
      <c r="R157" s="167"/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79"/>
      <c r="H158" s="80"/>
      <c r="I158" s="80"/>
      <c r="J158" s="80"/>
      <c r="K158" s="75">
        <f t="shared" si="11"/>
        <v>0</v>
      </c>
      <c r="L158" s="76" t="str">
        <f t="shared" si="9"/>
        <v xml:space="preserve"> </v>
      </c>
      <c r="M158" s="79"/>
      <c r="N158" s="80"/>
      <c r="O158" s="80"/>
      <c r="P158" s="75">
        <f t="shared" si="12"/>
        <v>0</v>
      </c>
      <c r="Q158" s="76" t="str">
        <f t="shared" si="10"/>
        <v xml:space="preserve"> </v>
      </c>
      <c r="R158" s="167"/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79"/>
      <c r="H159" s="80"/>
      <c r="I159" s="80"/>
      <c r="J159" s="80"/>
      <c r="K159" s="75">
        <f t="shared" si="11"/>
        <v>0</v>
      </c>
      <c r="L159" s="76" t="str">
        <f t="shared" si="9"/>
        <v xml:space="preserve"> </v>
      </c>
      <c r="M159" s="79"/>
      <c r="N159" s="80"/>
      <c r="O159" s="80"/>
      <c r="P159" s="75">
        <f t="shared" si="12"/>
        <v>0</v>
      </c>
      <c r="Q159" s="76" t="str">
        <f t="shared" si="10"/>
        <v xml:space="preserve"> </v>
      </c>
      <c r="R159" s="167"/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79"/>
      <c r="H160" s="80"/>
      <c r="I160" s="80"/>
      <c r="J160" s="80"/>
      <c r="K160" s="75">
        <f t="shared" si="11"/>
        <v>0</v>
      </c>
      <c r="L160" s="76" t="str">
        <f t="shared" si="9"/>
        <v xml:space="preserve"> </v>
      </c>
      <c r="M160" s="79"/>
      <c r="N160" s="80"/>
      <c r="O160" s="80"/>
      <c r="P160" s="75">
        <f t="shared" si="12"/>
        <v>0</v>
      </c>
      <c r="Q160" s="76" t="str">
        <f t="shared" si="10"/>
        <v xml:space="preserve"> </v>
      </c>
      <c r="R160" s="167"/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79"/>
      <c r="H161" s="80"/>
      <c r="I161" s="80"/>
      <c r="J161" s="80"/>
      <c r="K161" s="75">
        <f t="shared" si="11"/>
        <v>0</v>
      </c>
      <c r="L161" s="76" t="str">
        <f t="shared" si="9"/>
        <v xml:space="preserve"> </v>
      </c>
      <c r="M161" s="79"/>
      <c r="N161" s="80"/>
      <c r="O161" s="80"/>
      <c r="P161" s="75">
        <f t="shared" si="12"/>
        <v>0</v>
      </c>
      <c r="Q161" s="76" t="str">
        <f t="shared" si="10"/>
        <v xml:space="preserve"> </v>
      </c>
      <c r="R161" s="167"/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79"/>
      <c r="H162" s="80"/>
      <c r="I162" s="80"/>
      <c r="J162" s="80"/>
      <c r="K162" s="75">
        <f t="shared" si="11"/>
        <v>0</v>
      </c>
      <c r="L162" s="76" t="str">
        <f t="shared" si="9"/>
        <v xml:space="preserve"> </v>
      </c>
      <c r="M162" s="79"/>
      <c r="N162" s="80"/>
      <c r="O162" s="80"/>
      <c r="P162" s="75">
        <f t="shared" si="12"/>
        <v>0</v>
      </c>
      <c r="Q162" s="76" t="str">
        <f t="shared" si="10"/>
        <v xml:space="preserve"> </v>
      </c>
      <c r="R162" s="167"/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79"/>
      <c r="H163" s="80"/>
      <c r="I163" s="80"/>
      <c r="J163" s="80"/>
      <c r="K163" s="75">
        <f t="shared" si="11"/>
        <v>0</v>
      </c>
      <c r="L163" s="76" t="str">
        <f t="shared" si="9"/>
        <v xml:space="preserve"> </v>
      </c>
      <c r="M163" s="79"/>
      <c r="N163" s="80"/>
      <c r="O163" s="80"/>
      <c r="P163" s="75">
        <f t="shared" si="12"/>
        <v>0</v>
      </c>
      <c r="Q163" s="76" t="str">
        <f t="shared" si="10"/>
        <v xml:space="preserve"> </v>
      </c>
      <c r="R163" s="167"/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79"/>
      <c r="H164" s="80"/>
      <c r="I164" s="80"/>
      <c r="J164" s="80"/>
      <c r="K164" s="75">
        <f t="shared" si="11"/>
        <v>0</v>
      </c>
      <c r="L164" s="76" t="str">
        <f t="shared" si="9"/>
        <v xml:space="preserve"> </v>
      </c>
      <c r="M164" s="79"/>
      <c r="N164" s="80"/>
      <c r="O164" s="80"/>
      <c r="P164" s="75">
        <f t="shared" si="12"/>
        <v>0</v>
      </c>
      <c r="Q164" s="76" t="str">
        <f t="shared" si="10"/>
        <v xml:space="preserve"> </v>
      </c>
      <c r="R164" s="167"/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/>
      <c r="H165" s="80"/>
      <c r="I165" s="80"/>
      <c r="J165" s="80"/>
      <c r="K165" s="75">
        <f t="shared" si="11"/>
        <v>0</v>
      </c>
      <c r="L165" s="76" t="str">
        <f t="shared" si="9"/>
        <v xml:space="preserve"> </v>
      </c>
      <c r="M165" s="79"/>
      <c r="N165" s="80"/>
      <c r="O165" s="80"/>
      <c r="P165" s="75">
        <f t="shared" si="12"/>
        <v>0</v>
      </c>
      <c r="Q165" s="76" t="str">
        <f t="shared" si="10"/>
        <v xml:space="preserve"> </v>
      </c>
      <c r="R165" s="167"/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80"/>
      <c r="K166" s="75">
        <f t="shared" si="11"/>
        <v>0</v>
      </c>
      <c r="L166" s="76" t="str">
        <f t="shared" si="9"/>
        <v xml:space="preserve"> </v>
      </c>
      <c r="M166" s="79"/>
      <c r="N166" s="80"/>
      <c r="O166" s="80"/>
      <c r="P166" s="75">
        <f t="shared" si="12"/>
        <v>0</v>
      </c>
      <c r="Q166" s="76" t="str">
        <f t="shared" si="10"/>
        <v xml:space="preserve"> </v>
      </c>
      <c r="R166" s="167"/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/>
      <c r="H167" s="80"/>
      <c r="I167" s="80"/>
      <c r="J167" s="80"/>
      <c r="K167" s="75">
        <f t="shared" si="11"/>
        <v>0</v>
      </c>
      <c r="L167" s="76" t="str">
        <f t="shared" si="9"/>
        <v xml:space="preserve"> </v>
      </c>
      <c r="M167" s="79"/>
      <c r="N167" s="80"/>
      <c r="O167" s="80"/>
      <c r="P167" s="75">
        <f t="shared" si="12"/>
        <v>0</v>
      </c>
      <c r="Q167" s="76" t="str">
        <f t="shared" si="10"/>
        <v xml:space="preserve"> </v>
      </c>
      <c r="R167" s="167"/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/>
      <c r="H168" s="80"/>
      <c r="I168" s="80"/>
      <c r="J168" s="80"/>
      <c r="K168" s="75">
        <f t="shared" si="11"/>
        <v>0</v>
      </c>
      <c r="L168" s="76" t="str">
        <f t="shared" si="9"/>
        <v xml:space="preserve"> </v>
      </c>
      <c r="M168" s="79"/>
      <c r="N168" s="80"/>
      <c r="O168" s="80"/>
      <c r="P168" s="75">
        <f t="shared" si="12"/>
        <v>0</v>
      </c>
      <c r="Q168" s="76" t="str">
        <f t="shared" si="10"/>
        <v xml:space="preserve"> </v>
      </c>
      <c r="R168" s="167"/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/>
      <c r="H169" s="80"/>
      <c r="I169" s="80"/>
      <c r="J169" s="80"/>
      <c r="K169" s="75">
        <f t="shared" si="11"/>
        <v>0</v>
      </c>
      <c r="L169" s="76" t="str">
        <f t="shared" si="9"/>
        <v xml:space="preserve"> </v>
      </c>
      <c r="M169" s="79"/>
      <c r="N169" s="80"/>
      <c r="O169" s="80"/>
      <c r="P169" s="75">
        <f t="shared" si="12"/>
        <v>0</v>
      </c>
      <c r="Q169" s="76" t="str">
        <f t="shared" si="10"/>
        <v xml:space="preserve"> </v>
      </c>
      <c r="R169" s="167"/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/>
      <c r="H170" s="80"/>
      <c r="I170" s="80"/>
      <c r="J170" s="80"/>
      <c r="K170" s="75">
        <f t="shared" si="11"/>
        <v>0</v>
      </c>
      <c r="L170" s="76" t="str">
        <f t="shared" si="9"/>
        <v xml:space="preserve"> </v>
      </c>
      <c r="M170" s="79"/>
      <c r="N170" s="80"/>
      <c r="O170" s="80"/>
      <c r="P170" s="75">
        <f t="shared" si="12"/>
        <v>0</v>
      </c>
      <c r="Q170" s="76" t="str">
        <f t="shared" si="10"/>
        <v xml:space="preserve"> </v>
      </c>
      <c r="R170" s="167"/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/>
      <c r="H171" s="80"/>
      <c r="I171" s="80"/>
      <c r="J171" s="80"/>
      <c r="K171" s="75">
        <f t="shared" si="11"/>
        <v>0</v>
      </c>
      <c r="L171" s="76" t="str">
        <f t="shared" si="9"/>
        <v xml:space="preserve"> </v>
      </c>
      <c r="M171" s="79"/>
      <c r="N171" s="80"/>
      <c r="O171" s="80"/>
      <c r="P171" s="75">
        <f t="shared" si="12"/>
        <v>0</v>
      </c>
      <c r="Q171" s="76" t="str">
        <f t="shared" si="10"/>
        <v xml:space="preserve"> </v>
      </c>
      <c r="R171" s="167"/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/>
      <c r="H172" s="80"/>
      <c r="I172" s="80"/>
      <c r="J172" s="80"/>
      <c r="K172" s="75">
        <f t="shared" si="11"/>
        <v>0</v>
      </c>
      <c r="L172" s="76" t="str">
        <f t="shared" si="9"/>
        <v xml:space="preserve"> </v>
      </c>
      <c r="M172" s="79"/>
      <c r="N172" s="80"/>
      <c r="O172" s="80"/>
      <c r="P172" s="75">
        <f t="shared" si="12"/>
        <v>0</v>
      </c>
      <c r="Q172" s="76" t="str">
        <f t="shared" si="10"/>
        <v xml:space="preserve"> </v>
      </c>
      <c r="R172" s="167"/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/>
      <c r="H173" s="80"/>
      <c r="I173" s="80"/>
      <c r="J173" s="80"/>
      <c r="K173" s="75">
        <f t="shared" si="11"/>
        <v>0</v>
      </c>
      <c r="L173" s="76" t="str">
        <f t="shared" si="9"/>
        <v xml:space="preserve"> </v>
      </c>
      <c r="M173" s="79"/>
      <c r="N173" s="80"/>
      <c r="O173" s="80"/>
      <c r="P173" s="75">
        <f t="shared" si="12"/>
        <v>0</v>
      </c>
      <c r="Q173" s="76" t="str">
        <f t="shared" si="10"/>
        <v xml:space="preserve"> </v>
      </c>
      <c r="R173" s="167"/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/>
      <c r="H174" s="80"/>
      <c r="I174" s="80"/>
      <c r="J174" s="80"/>
      <c r="K174" s="75">
        <f t="shared" si="11"/>
        <v>0</v>
      </c>
      <c r="L174" s="76" t="str">
        <f t="shared" si="9"/>
        <v xml:space="preserve"> </v>
      </c>
      <c r="M174" s="79"/>
      <c r="N174" s="80"/>
      <c r="O174" s="80"/>
      <c r="P174" s="75">
        <f t="shared" si="12"/>
        <v>0</v>
      </c>
      <c r="Q174" s="76" t="str">
        <f t="shared" si="10"/>
        <v xml:space="preserve"> </v>
      </c>
      <c r="R174" s="167"/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/>
      <c r="H175" s="80"/>
      <c r="I175" s="80"/>
      <c r="J175" s="80"/>
      <c r="K175" s="75">
        <f t="shared" si="11"/>
        <v>0</v>
      </c>
      <c r="L175" s="76" t="str">
        <f t="shared" si="9"/>
        <v xml:space="preserve"> </v>
      </c>
      <c r="M175" s="79"/>
      <c r="N175" s="80"/>
      <c r="O175" s="80"/>
      <c r="P175" s="75">
        <f t="shared" si="12"/>
        <v>0</v>
      </c>
      <c r="Q175" s="76" t="str">
        <f t="shared" si="10"/>
        <v xml:space="preserve"> </v>
      </c>
      <c r="R175" s="167"/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/>
      <c r="H176" s="80"/>
      <c r="I176" s="80"/>
      <c r="J176" s="80"/>
      <c r="K176" s="75">
        <f t="shared" si="11"/>
        <v>0</v>
      </c>
      <c r="L176" s="76" t="str">
        <f t="shared" si="9"/>
        <v xml:space="preserve"> </v>
      </c>
      <c r="M176" s="79"/>
      <c r="N176" s="80"/>
      <c r="O176" s="80"/>
      <c r="P176" s="75">
        <f t="shared" si="12"/>
        <v>0</v>
      </c>
      <c r="Q176" s="76" t="str">
        <f t="shared" si="10"/>
        <v xml:space="preserve"> </v>
      </c>
      <c r="R176" s="167"/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/>
      <c r="H177" s="80"/>
      <c r="I177" s="80"/>
      <c r="J177" s="80"/>
      <c r="K177" s="75">
        <f t="shared" si="11"/>
        <v>0</v>
      </c>
      <c r="L177" s="76" t="str">
        <f t="shared" si="9"/>
        <v xml:space="preserve"> </v>
      </c>
      <c r="M177" s="79"/>
      <c r="N177" s="80"/>
      <c r="O177" s="80"/>
      <c r="P177" s="75">
        <f t="shared" si="12"/>
        <v>0</v>
      </c>
      <c r="Q177" s="76" t="str">
        <f t="shared" si="10"/>
        <v xml:space="preserve"> </v>
      </c>
      <c r="R177" s="167"/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/>
      <c r="H178" s="80"/>
      <c r="I178" s="80"/>
      <c r="J178" s="80"/>
      <c r="K178" s="75">
        <f t="shared" si="11"/>
        <v>0</v>
      </c>
      <c r="L178" s="76" t="str">
        <f t="shared" si="9"/>
        <v xml:space="preserve"> </v>
      </c>
      <c r="M178" s="79"/>
      <c r="N178" s="80"/>
      <c r="O178" s="80"/>
      <c r="P178" s="75">
        <f t="shared" si="12"/>
        <v>0</v>
      </c>
      <c r="Q178" s="76" t="str">
        <f t="shared" si="10"/>
        <v xml:space="preserve"> </v>
      </c>
      <c r="R178" s="167"/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/>
      <c r="H179" s="80"/>
      <c r="I179" s="80"/>
      <c r="J179" s="80"/>
      <c r="K179" s="75">
        <f t="shared" si="11"/>
        <v>0</v>
      </c>
      <c r="L179" s="76" t="str">
        <f t="shared" si="9"/>
        <v xml:space="preserve"> </v>
      </c>
      <c r="M179" s="79"/>
      <c r="N179" s="80"/>
      <c r="O179" s="80"/>
      <c r="P179" s="75">
        <f t="shared" si="12"/>
        <v>0</v>
      </c>
      <c r="Q179" s="76" t="str">
        <f t="shared" si="10"/>
        <v xml:space="preserve"> </v>
      </c>
      <c r="R179" s="167"/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/>
      <c r="H180" s="80"/>
      <c r="I180" s="80"/>
      <c r="J180" s="80"/>
      <c r="K180" s="75">
        <f t="shared" si="11"/>
        <v>0</v>
      </c>
      <c r="L180" s="76" t="str">
        <f t="shared" si="9"/>
        <v xml:space="preserve"> </v>
      </c>
      <c r="M180" s="79"/>
      <c r="N180" s="80"/>
      <c r="O180" s="80"/>
      <c r="P180" s="75">
        <f t="shared" si="12"/>
        <v>0</v>
      </c>
      <c r="Q180" s="76" t="str">
        <f t="shared" si="10"/>
        <v xml:space="preserve"> </v>
      </c>
      <c r="R180" s="167"/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/>
      <c r="H181" s="80"/>
      <c r="I181" s="80"/>
      <c r="J181" s="80"/>
      <c r="K181" s="75">
        <f t="shared" si="11"/>
        <v>0</v>
      </c>
      <c r="L181" s="76" t="str">
        <f t="shared" si="9"/>
        <v xml:space="preserve"> </v>
      </c>
      <c r="M181" s="79"/>
      <c r="N181" s="80"/>
      <c r="O181" s="80"/>
      <c r="P181" s="75">
        <f t="shared" si="12"/>
        <v>0</v>
      </c>
      <c r="Q181" s="76" t="str">
        <f t="shared" si="10"/>
        <v xml:space="preserve"> </v>
      </c>
      <c r="R181" s="167"/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/>
      <c r="H182" s="80"/>
      <c r="I182" s="80"/>
      <c r="J182" s="80"/>
      <c r="K182" s="75">
        <f t="shared" si="11"/>
        <v>0</v>
      </c>
      <c r="L182" s="76" t="str">
        <f t="shared" si="9"/>
        <v xml:space="preserve"> </v>
      </c>
      <c r="M182" s="79"/>
      <c r="N182" s="80"/>
      <c r="O182" s="80"/>
      <c r="P182" s="75">
        <f t="shared" si="12"/>
        <v>0</v>
      </c>
      <c r="Q182" s="76" t="str">
        <f t="shared" si="10"/>
        <v xml:space="preserve"> </v>
      </c>
      <c r="R182" s="167"/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/>
      <c r="H183" s="80"/>
      <c r="I183" s="80"/>
      <c r="J183" s="80"/>
      <c r="K183" s="75">
        <f t="shared" si="11"/>
        <v>0</v>
      </c>
      <c r="L183" s="76" t="str">
        <f t="shared" si="9"/>
        <v xml:space="preserve"> </v>
      </c>
      <c r="M183" s="79"/>
      <c r="N183" s="80"/>
      <c r="O183" s="80"/>
      <c r="P183" s="75">
        <f t="shared" si="12"/>
        <v>0</v>
      </c>
      <c r="Q183" s="76" t="str">
        <f t="shared" si="10"/>
        <v xml:space="preserve"> </v>
      </c>
      <c r="R183" s="167"/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/>
      <c r="H184" s="80"/>
      <c r="I184" s="80"/>
      <c r="J184" s="80"/>
      <c r="K184" s="75">
        <f t="shared" si="11"/>
        <v>0</v>
      </c>
      <c r="L184" s="76" t="str">
        <f t="shared" si="9"/>
        <v xml:space="preserve"> </v>
      </c>
      <c r="M184" s="79"/>
      <c r="N184" s="80"/>
      <c r="O184" s="80"/>
      <c r="P184" s="75">
        <f t="shared" si="12"/>
        <v>0</v>
      </c>
      <c r="Q184" s="76" t="str">
        <f t="shared" si="10"/>
        <v xml:space="preserve"> </v>
      </c>
      <c r="R184" s="167"/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/>
      <c r="H185" s="80"/>
      <c r="I185" s="80"/>
      <c r="J185" s="80"/>
      <c r="K185" s="75">
        <f t="shared" si="11"/>
        <v>0</v>
      </c>
      <c r="L185" s="76" t="str">
        <f t="shared" si="9"/>
        <v xml:space="preserve"> </v>
      </c>
      <c r="M185" s="79"/>
      <c r="N185" s="80"/>
      <c r="O185" s="80"/>
      <c r="P185" s="75">
        <f t="shared" si="12"/>
        <v>0</v>
      </c>
      <c r="Q185" s="76" t="str">
        <f t="shared" si="10"/>
        <v xml:space="preserve"> </v>
      </c>
      <c r="R185" s="167"/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/>
      <c r="H186" s="80"/>
      <c r="I186" s="80"/>
      <c r="J186" s="80"/>
      <c r="K186" s="75">
        <f t="shared" si="11"/>
        <v>0</v>
      </c>
      <c r="L186" s="76" t="str">
        <f t="shared" si="9"/>
        <v xml:space="preserve"> </v>
      </c>
      <c r="M186" s="79"/>
      <c r="N186" s="80"/>
      <c r="O186" s="80"/>
      <c r="P186" s="75">
        <f t="shared" si="12"/>
        <v>0</v>
      </c>
      <c r="Q186" s="76" t="str">
        <f t="shared" si="10"/>
        <v xml:space="preserve"> </v>
      </c>
      <c r="R186" s="167"/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/>
      <c r="H187" s="80"/>
      <c r="I187" s="80"/>
      <c r="J187" s="80"/>
      <c r="K187" s="75">
        <f t="shared" si="11"/>
        <v>0</v>
      </c>
      <c r="L187" s="76" t="str">
        <f t="shared" si="9"/>
        <v xml:space="preserve"> </v>
      </c>
      <c r="M187" s="79"/>
      <c r="N187" s="80"/>
      <c r="O187" s="80"/>
      <c r="P187" s="75">
        <f t="shared" si="12"/>
        <v>0</v>
      </c>
      <c r="Q187" s="76" t="str">
        <f t="shared" si="10"/>
        <v xml:space="preserve"> </v>
      </c>
      <c r="R187" s="167"/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/>
      <c r="H188" s="80"/>
      <c r="I188" s="80"/>
      <c r="J188" s="80"/>
      <c r="K188" s="75">
        <f t="shared" si="11"/>
        <v>0</v>
      </c>
      <c r="L188" s="76" t="str">
        <f t="shared" si="9"/>
        <v xml:space="preserve"> </v>
      </c>
      <c r="M188" s="79"/>
      <c r="N188" s="80"/>
      <c r="O188" s="80"/>
      <c r="P188" s="75">
        <f t="shared" si="12"/>
        <v>0</v>
      </c>
      <c r="Q188" s="76" t="str">
        <f t="shared" si="10"/>
        <v xml:space="preserve"> </v>
      </c>
      <c r="R188" s="167"/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/>
      <c r="H189" s="80"/>
      <c r="I189" s="80"/>
      <c r="J189" s="80"/>
      <c r="K189" s="75">
        <f t="shared" si="11"/>
        <v>0</v>
      </c>
      <c r="L189" s="76" t="str">
        <f t="shared" si="9"/>
        <v xml:space="preserve"> </v>
      </c>
      <c r="M189" s="79"/>
      <c r="N189" s="80"/>
      <c r="O189" s="80"/>
      <c r="P189" s="75">
        <f t="shared" si="12"/>
        <v>0</v>
      </c>
      <c r="Q189" s="76" t="str">
        <f t="shared" si="10"/>
        <v xml:space="preserve"> </v>
      </c>
      <c r="R189" s="167"/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/>
      <c r="H190" s="80"/>
      <c r="I190" s="80"/>
      <c r="J190" s="80"/>
      <c r="K190" s="75">
        <f t="shared" si="11"/>
        <v>0</v>
      </c>
      <c r="L190" s="76" t="str">
        <f t="shared" si="9"/>
        <v xml:space="preserve"> </v>
      </c>
      <c r="M190" s="79"/>
      <c r="N190" s="80"/>
      <c r="O190" s="80"/>
      <c r="P190" s="75">
        <f t="shared" si="12"/>
        <v>0</v>
      </c>
      <c r="Q190" s="76" t="str">
        <f t="shared" si="10"/>
        <v xml:space="preserve"> </v>
      </c>
      <c r="R190" s="167"/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/>
      <c r="H191" s="80"/>
      <c r="I191" s="80"/>
      <c r="J191" s="80"/>
      <c r="K191" s="75">
        <f t="shared" si="11"/>
        <v>0</v>
      </c>
      <c r="L191" s="76" t="str">
        <f t="shared" si="9"/>
        <v xml:space="preserve"> </v>
      </c>
      <c r="M191" s="79"/>
      <c r="N191" s="80"/>
      <c r="O191" s="80"/>
      <c r="P191" s="75">
        <f t="shared" si="12"/>
        <v>0</v>
      </c>
      <c r="Q191" s="76" t="str">
        <f t="shared" si="10"/>
        <v xml:space="preserve"> </v>
      </c>
      <c r="R191" s="167"/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/>
      <c r="H192" s="80"/>
      <c r="I192" s="80"/>
      <c r="J192" s="80"/>
      <c r="K192" s="75">
        <f t="shared" si="11"/>
        <v>0</v>
      </c>
      <c r="L192" s="76" t="str">
        <f t="shared" si="9"/>
        <v xml:space="preserve"> </v>
      </c>
      <c r="M192" s="79"/>
      <c r="N192" s="80"/>
      <c r="O192" s="80"/>
      <c r="P192" s="75">
        <f t="shared" si="12"/>
        <v>0</v>
      </c>
      <c r="Q192" s="76" t="str">
        <f t="shared" si="10"/>
        <v xml:space="preserve"> </v>
      </c>
      <c r="R192" s="167"/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/>
      <c r="H193" s="80"/>
      <c r="I193" s="80"/>
      <c r="J193" s="80"/>
      <c r="K193" s="75">
        <f t="shared" si="11"/>
        <v>0</v>
      </c>
      <c r="L193" s="76" t="str">
        <f t="shared" si="9"/>
        <v xml:space="preserve"> </v>
      </c>
      <c r="M193" s="79"/>
      <c r="N193" s="80"/>
      <c r="O193" s="80"/>
      <c r="P193" s="75">
        <f t="shared" si="12"/>
        <v>0</v>
      </c>
      <c r="Q193" s="76" t="str">
        <f t="shared" si="10"/>
        <v xml:space="preserve"> </v>
      </c>
      <c r="R193" s="167"/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/>
      <c r="H194" s="80"/>
      <c r="I194" s="80"/>
      <c r="J194" s="80"/>
      <c r="K194" s="75">
        <f t="shared" si="11"/>
        <v>0</v>
      </c>
      <c r="L194" s="76" t="str">
        <f t="shared" si="9"/>
        <v xml:space="preserve"> </v>
      </c>
      <c r="M194" s="79"/>
      <c r="N194" s="80"/>
      <c r="O194" s="80"/>
      <c r="P194" s="75">
        <f t="shared" si="12"/>
        <v>0</v>
      </c>
      <c r="Q194" s="76" t="str">
        <f t="shared" si="10"/>
        <v xml:space="preserve"> </v>
      </c>
      <c r="R194" s="167"/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/>
      <c r="H195" s="80"/>
      <c r="I195" s="80"/>
      <c r="J195" s="80"/>
      <c r="K195" s="75">
        <f t="shared" si="11"/>
        <v>0</v>
      </c>
      <c r="L195" s="76" t="str">
        <f t="shared" si="9"/>
        <v xml:space="preserve"> </v>
      </c>
      <c r="M195" s="79"/>
      <c r="N195" s="80"/>
      <c r="O195" s="80"/>
      <c r="P195" s="75">
        <f t="shared" si="12"/>
        <v>0</v>
      </c>
      <c r="Q195" s="76" t="str">
        <f t="shared" si="10"/>
        <v xml:space="preserve"> </v>
      </c>
      <c r="R195" s="167"/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/>
      <c r="H196" s="80"/>
      <c r="I196" s="80"/>
      <c r="J196" s="80"/>
      <c r="K196" s="75">
        <f t="shared" si="11"/>
        <v>0</v>
      </c>
      <c r="L196" s="76" t="str">
        <f t="shared" si="9"/>
        <v xml:space="preserve"> </v>
      </c>
      <c r="M196" s="79"/>
      <c r="N196" s="80"/>
      <c r="O196" s="80"/>
      <c r="P196" s="75">
        <f t="shared" si="12"/>
        <v>0</v>
      </c>
      <c r="Q196" s="76" t="str">
        <f t="shared" si="10"/>
        <v xml:space="preserve"> </v>
      </c>
      <c r="R196" s="167"/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/>
      <c r="H197" s="80"/>
      <c r="I197" s="80"/>
      <c r="J197" s="80"/>
      <c r="K197" s="75">
        <f t="shared" si="11"/>
        <v>0</v>
      </c>
      <c r="L197" s="76" t="str">
        <f t="shared" si="9"/>
        <v xml:space="preserve"> </v>
      </c>
      <c r="M197" s="79"/>
      <c r="N197" s="80"/>
      <c r="O197" s="80"/>
      <c r="P197" s="75">
        <f t="shared" si="12"/>
        <v>0</v>
      </c>
      <c r="Q197" s="76" t="str">
        <f t="shared" si="10"/>
        <v xml:space="preserve"> </v>
      </c>
      <c r="R197" s="167"/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/>
      <c r="H198" s="80"/>
      <c r="I198" s="80"/>
      <c r="J198" s="80"/>
      <c r="K198" s="75">
        <f t="shared" si="11"/>
        <v>0</v>
      </c>
      <c r="L198" s="76" t="str">
        <f t="shared" si="9"/>
        <v xml:space="preserve"> </v>
      </c>
      <c r="M198" s="79"/>
      <c r="N198" s="80"/>
      <c r="O198" s="80"/>
      <c r="P198" s="75">
        <f t="shared" si="12"/>
        <v>0</v>
      </c>
      <c r="Q198" s="76" t="str">
        <f t="shared" si="10"/>
        <v xml:space="preserve"> </v>
      </c>
      <c r="R198" s="167"/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/>
      <c r="H199" s="80"/>
      <c r="I199" s="80"/>
      <c r="J199" s="80"/>
      <c r="K199" s="75">
        <f t="shared" si="11"/>
        <v>0</v>
      </c>
      <c r="L199" s="76" t="str">
        <f t="shared" ref="L199:L262" si="13">VLOOKUP(K199,predikat,2)</f>
        <v xml:space="preserve"> </v>
      </c>
      <c r="M199" s="79"/>
      <c r="N199" s="80"/>
      <c r="O199" s="80"/>
      <c r="P199" s="75">
        <f t="shared" si="12"/>
        <v>0</v>
      </c>
      <c r="Q199" s="76" t="str">
        <f t="shared" ref="Q199:Q262" si="14">VLOOKUP(P199,predikat,2)</f>
        <v xml:space="preserve"> </v>
      </c>
      <c r="R199" s="167"/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/>
      <c r="H200" s="80"/>
      <c r="I200" s="80"/>
      <c r="J200" s="80"/>
      <c r="K200" s="75">
        <f t="shared" ref="K200:K263" si="15">IF(COUNTA(G200:I200)=0,0,ROUND((SUM(G200:I200)/COUNTA(G200:I200)*$J$1+SUM(J200)*$J$2)/($J$1+$J$2),0))</f>
        <v>0</v>
      </c>
      <c r="L200" s="76" t="str">
        <f t="shared" si="13"/>
        <v xml:space="preserve"> </v>
      </c>
      <c r="M200" s="79"/>
      <c r="N200" s="80"/>
      <c r="O200" s="80"/>
      <c r="P200" s="75">
        <f t="shared" ref="P200:P263" si="16">IF(SUM(M200:O200)=0,0,ROUND(SUM(M200:O200)/COUNTA(M200:O200),0))</f>
        <v>0</v>
      </c>
      <c r="Q200" s="76" t="str">
        <f t="shared" si="14"/>
        <v xml:space="preserve"> </v>
      </c>
      <c r="R200" s="167"/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/>
      <c r="H201" s="80"/>
      <c r="I201" s="80"/>
      <c r="J201" s="80"/>
      <c r="K201" s="75">
        <f t="shared" si="15"/>
        <v>0</v>
      </c>
      <c r="L201" s="76" t="str">
        <f t="shared" si="13"/>
        <v xml:space="preserve"> </v>
      </c>
      <c r="M201" s="79"/>
      <c r="N201" s="80"/>
      <c r="O201" s="80"/>
      <c r="P201" s="75">
        <f t="shared" si="16"/>
        <v>0</v>
      </c>
      <c r="Q201" s="76" t="str">
        <f t="shared" si="14"/>
        <v xml:space="preserve"> </v>
      </c>
      <c r="R201" s="167"/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/>
      <c r="H202" s="80"/>
      <c r="I202" s="80"/>
      <c r="J202" s="80"/>
      <c r="K202" s="75">
        <f t="shared" si="15"/>
        <v>0</v>
      </c>
      <c r="L202" s="76" t="str">
        <f t="shared" si="13"/>
        <v xml:space="preserve"> </v>
      </c>
      <c r="M202" s="79"/>
      <c r="N202" s="80"/>
      <c r="O202" s="80"/>
      <c r="P202" s="75">
        <f t="shared" si="16"/>
        <v>0</v>
      </c>
      <c r="Q202" s="76" t="str">
        <f t="shared" si="14"/>
        <v xml:space="preserve"> </v>
      </c>
      <c r="R202" s="167"/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/>
      <c r="H203" s="80"/>
      <c r="I203" s="80"/>
      <c r="J203" s="80"/>
      <c r="K203" s="75">
        <f t="shared" si="15"/>
        <v>0</v>
      </c>
      <c r="L203" s="76" t="str">
        <f t="shared" si="13"/>
        <v xml:space="preserve"> </v>
      </c>
      <c r="M203" s="79"/>
      <c r="N203" s="80"/>
      <c r="O203" s="80"/>
      <c r="P203" s="75">
        <f t="shared" si="16"/>
        <v>0</v>
      </c>
      <c r="Q203" s="76" t="str">
        <f t="shared" si="14"/>
        <v xml:space="preserve"> </v>
      </c>
      <c r="R203" s="167"/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/>
      <c r="H204" s="80"/>
      <c r="I204" s="80"/>
      <c r="J204" s="80"/>
      <c r="K204" s="75">
        <f t="shared" si="15"/>
        <v>0</v>
      </c>
      <c r="L204" s="76" t="str">
        <f t="shared" si="13"/>
        <v xml:space="preserve"> </v>
      </c>
      <c r="M204" s="79"/>
      <c r="N204" s="80"/>
      <c r="O204" s="80"/>
      <c r="P204" s="75">
        <f t="shared" si="16"/>
        <v>0</v>
      </c>
      <c r="Q204" s="76" t="str">
        <f t="shared" si="14"/>
        <v xml:space="preserve"> </v>
      </c>
      <c r="R204" s="167"/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/>
      <c r="H205" s="80"/>
      <c r="I205" s="80"/>
      <c r="J205" s="80"/>
      <c r="K205" s="75">
        <f t="shared" si="15"/>
        <v>0</v>
      </c>
      <c r="L205" s="76" t="str">
        <f t="shared" si="13"/>
        <v xml:space="preserve"> </v>
      </c>
      <c r="M205" s="79"/>
      <c r="N205" s="80"/>
      <c r="O205" s="80"/>
      <c r="P205" s="75">
        <f t="shared" si="16"/>
        <v>0</v>
      </c>
      <c r="Q205" s="76" t="str">
        <f t="shared" si="14"/>
        <v xml:space="preserve"> </v>
      </c>
      <c r="R205" s="167"/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/>
      <c r="H206" s="80"/>
      <c r="I206" s="80"/>
      <c r="J206" s="80"/>
      <c r="K206" s="75">
        <f t="shared" si="15"/>
        <v>0</v>
      </c>
      <c r="L206" s="76" t="str">
        <f t="shared" si="13"/>
        <v xml:space="preserve"> </v>
      </c>
      <c r="M206" s="79"/>
      <c r="N206" s="80"/>
      <c r="O206" s="80"/>
      <c r="P206" s="75">
        <f t="shared" si="16"/>
        <v>0</v>
      </c>
      <c r="Q206" s="76" t="str">
        <f t="shared" si="14"/>
        <v xml:space="preserve"> </v>
      </c>
      <c r="R206" s="167"/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/>
      <c r="H207" s="80"/>
      <c r="I207" s="80"/>
      <c r="J207" s="80"/>
      <c r="K207" s="75">
        <f t="shared" si="15"/>
        <v>0</v>
      </c>
      <c r="L207" s="76" t="str">
        <f t="shared" si="13"/>
        <v xml:space="preserve"> </v>
      </c>
      <c r="M207" s="79"/>
      <c r="N207" s="80"/>
      <c r="O207" s="80"/>
      <c r="P207" s="75">
        <f t="shared" si="16"/>
        <v>0</v>
      </c>
      <c r="Q207" s="76" t="str">
        <f t="shared" si="14"/>
        <v xml:space="preserve"> </v>
      </c>
      <c r="R207" s="167"/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/>
      <c r="H208" s="80"/>
      <c r="I208" s="80"/>
      <c r="J208" s="80"/>
      <c r="K208" s="75">
        <f t="shared" si="15"/>
        <v>0</v>
      </c>
      <c r="L208" s="76" t="str">
        <f t="shared" si="13"/>
        <v xml:space="preserve"> </v>
      </c>
      <c r="M208" s="79"/>
      <c r="N208" s="80"/>
      <c r="O208" s="80"/>
      <c r="P208" s="75">
        <f t="shared" si="16"/>
        <v>0</v>
      </c>
      <c r="Q208" s="76" t="str">
        <f t="shared" si="14"/>
        <v xml:space="preserve"> </v>
      </c>
      <c r="R208" s="167"/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/>
      <c r="H209" s="80"/>
      <c r="I209" s="80"/>
      <c r="J209" s="80"/>
      <c r="K209" s="75">
        <f t="shared" si="15"/>
        <v>0</v>
      </c>
      <c r="L209" s="76" t="str">
        <f t="shared" si="13"/>
        <v xml:space="preserve"> </v>
      </c>
      <c r="M209" s="79"/>
      <c r="N209" s="80"/>
      <c r="O209" s="80"/>
      <c r="P209" s="75">
        <f t="shared" si="16"/>
        <v>0</v>
      </c>
      <c r="Q209" s="76" t="str">
        <f t="shared" si="14"/>
        <v xml:space="preserve"> </v>
      </c>
      <c r="R209" s="167"/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/>
      <c r="H210" s="80"/>
      <c r="I210" s="80"/>
      <c r="J210" s="80"/>
      <c r="K210" s="75">
        <f t="shared" si="15"/>
        <v>0</v>
      </c>
      <c r="L210" s="76" t="str">
        <f t="shared" si="13"/>
        <v xml:space="preserve"> </v>
      </c>
      <c r="M210" s="79"/>
      <c r="N210" s="80"/>
      <c r="O210" s="80"/>
      <c r="P210" s="75">
        <f t="shared" si="16"/>
        <v>0</v>
      </c>
      <c r="Q210" s="76" t="str">
        <f t="shared" si="14"/>
        <v xml:space="preserve"> </v>
      </c>
      <c r="R210" s="167"/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/>
      <c r="H211" s="80"/>
      <c r="I211" s="80"/>
      <c r="J211" s="80"/>
      <c r="K211" s="75">
        <f t="shared" si="15"/>
        <v>0</v>
      </c>
      <c r="L211" s="76" t="str">
        <f t="shared" si="13"/>
        <v xml:space="preserve"> </v>
      </c>
      <c r="M211" s="79"/>
      <c r="N211" s="80"/>
      <c r="O211" s="80"/>
      <c r="P211" s="75">
        <f t="shared" si="16"/>
        <v>0</v>
      </c>
      <c r="Q211" s="76" t="str">
        <f t="shared" si="14"/>
        <v xml:space="preserve"> </v>
      </c>
      <c r="R211" s="167"/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/>
      <c r="H212" s="80"/>
      <c r="I212" s="80"/>
      <c r="J212" s="80"/>
      <c r="K212" s="75">
        <f t="shared" si="15"/>
        <v>0</v>
      </c>
      <c r="L212" s="76" t="str">
        <f t="shared" si="13"/>
        <v xml:space="preserve"> </v>
      </c>
      <c r="M212" s="79"/>
      <c r="N212" s="80"/>
      <c r="O212" s="80"/>
      <c r="P212" s="75">
        <f t="shared" si="16"/>
        <v>0</v>
      </c>
      <c r="Q212" s="76" t="str">
        <f t="shared" si="14"/>
        <v xml:space="preserve"> </v>
      </c>
      <c r="R212" s="167"/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/>
      <c r="H213" s="80"/>
      <c r="I213" s="80"/>
      <c r="J213" s="80"/>
      <c r="K213" s="75">
        <f t="shared" si="15"/>
        <v>0</v>
      </c>
      <c r="L213" s="76" t="str">
        <f t="shared" si="13"/>
        <v xml:space="preserve"> </v>
      </c>
      <c r="M213" s="79"/>
      <c r="N213" s="80"/>
      <c r="O213" s="80"/>
      <c r="P213" s="75">
        <f t="shared" si="16"/>
        <v>0</v>
      </c>
      <c r="Q213" s="76" t="str">
        <f t="shared" si="14"/>
        <v xml:space="preserve"> </v>
      </c>
      <c r="R213" s="167"/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/>
      <c r="H214" s="80"/>
      <c r="I214" s="80"/>
      <c r="J214" s="80"/>
      <c r="K214" s="75">
        <f t="shared" si="15"/>
        <v>0</v>
      </c>
      <c r="L214" s="76" t="str">
        <f t="shared" si="13"/>
        <v xml:space="preserve"> </v>
      </c>
      <c r="M214" s="79"/>
      <c r="N214" s="80"/>
      <c r="O214" s="80"/>
      <c r="P214" s="75">
        <f t="shared" si="16"/>
        <v>0</v>
      </c>
      <c r="Q214" s="76" t="str">
        <f t="shared" si="14"/>
        <v xml:space="preserve"> </v>
      </c>
      <c r="R214" s="167"/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/>
      <c r="H215" s="80"/>
      <c r="I215" s="80"/>
      <c r="J215" s="80"/>
      <c r="K215" s="75">
        <f t="shared" si="15"/>
        <v>0</v>
      </c>
      <c r="L215" s="76" t="str">
        <f t="shared" si="13"/>
        <v xml:space="preserve"> </v>
      </c>
      <c r="M215" s="79"/>
      <c r="N215" s="80"/>
      <c r="O215" s="80"/>
      <c r="P215" s="75">
        <f t="shared" si="16"/>
        <v>0</v>
      </c>
      <c r="Q215" s="76" t="str">
        <f t="shared" si="14"/>
        <v xml:space="preserve"> </v>
      </c>
      <c r="R215" s="167"/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/>
      <c r="H216" s="80"/>
      <c r="I216" s="80"/>
      <c r="J216" s="80"/>
      <c r="K216" s="75">
        <f t="shared" si="15"/>
        <v>0</v>
      </c>
      <c r="L216" s="76" t="str">
        <f t="shared" si="13"/>
        <v xml:space="preserve"> </v>
      </c>
      <c r="M216" s="79"/>
      <c r="N216" s="80"/>
      <c r="O216" s="80"/>
      <c r="P216" s="75">
        <f t="shared" si="16"/>
        <v>0</v>
      </c>
      <c r="Q216" s="76" t="str">
        <f t="shared" si="14"/>
        <v xml:space="preserve"> </v>
      </c>
      <c r="R216" s="167"/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/>
      <c r="H217" s="80"/>
      <c r="I217" s="80"/>
      <c r="J217" s="80"/>
      <c r="K217" s="75">
        <f t="shared" si="15"/>
        <v>0</v>
      </c>
      <c r="L217" s="76" t="str">
        <f t="shared" si="13"/>
        <v xml:space="preserve"> </v>
      </c>
      <c r="M217" s="79"/>
      <c r="N217" s="80"/>
      <c r="O217" s="80"/>
      <c r="P217" s="75">
        <f t="shared" si="16"/>
        <v>0</v>
      </c>
      <c r="Q217" s="76" t="str">
        <f t="shared" si="14"/>
        <v xml:space="preserve"> </v>
      </c>
      <c r="R217" s="167"/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/>
      <c r="H218" s="80"/>
      <c r="I218" s="80"/>
      <c r="J218" s="80"/>
      <c r="K218" s="75">
        <f t="shared" si="15"/>
        <v>0</v>
      </c>
      <c r="L218" s="76" t="str">
        <f t="shared" si="13"/>
        <v xml:space="preserve"> </v>
      </c>
      <c r="M218" s="79"/>
      <c r="N218" s="80"/>
      <c r="O218" s="80"/>
      <c r="P218" s="75">
        <f t="shared" si="16"/>
        <v>0</v>
      </c>
      <c r="Q218" s="76" t="str">
        <f t="shared" si="14"/>
        <v xml:space="preserve"> </v>
      </c>
      <c r="R218" s="167"/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/>
      <c r="H219" s="80"/>
      <c r="I219" s="80"/>
      <c r="J219" s="80"/>
      <c r="K219" s="75">
        <f t="shared" si="15"/>
        <v>0</v>
      </c>
      <c r="L219" s="76" t="str">
        <f t="shared" si="13"/>
        <v xml:space="preserve"> </v>
      </c>
      <c r="M219" s="79"/>
      <c r="N219" s="80"/>
      <c r="O219" s="80"/>
      <c r="P219" s="75">
        <f t="shared" si="16"/>
        <v>0</v>
      </c>
      <c r="Q219" s="76" t="str">
        <f t="shared" si="14"/>
        <v xml:space="preserve"> </v>
      </c>
      <c r="R219" s="167"/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/>
      <c r="H220" s="80"/>
      <c r="I220" s="80"/>
      <c r="J220" s="80"/>
      <c r="K220" s="75">
        <f t="shared" si="15"/>
        <v>0</v>
      </c>
      <c r="L220" s="76" t="str">
        <f t="shared" si="13"/>
        <v xml:space="preserve"> </v>
      </c>
      <c r="M220" s="79"/>
      <c r="N220" s="80"/>
      <c r="O220" s="80"/>
      <c r="P220" s="75">
        <f t="shared" si="16"/>
        <v>0</v>
      </c>
      <c r="Q220" s="76" t="str">
        <f t="shared" si="14"/>
        <v xml:space="preserve"> </v>
      </c>
      <c r="R220" s="167"/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/>
      <c r="H221" s="80"/>
      <c r="I221" s="80"/>
      <c r="J221" s="80"/>
      <c r="K221" s="75">
        <f t="shared" si="15"/>
        <v>0</v>
      </c>
      <c r="L221" s="76" t="str">
        <f t="shared" si="13"/>
        <v xml:space="preserve"> </v>
      </c>
      <c r="M221" s="79"/>
      <c r="N221" s="80"/>
      <c r="O221" s="80"/>
      <c r="P221" s="75">
        <f t="shared" si="16"/>
        <v>0</v>
      </c>
      <c r="Q221" s="76" t="str">
        <f t="shared" si="14"/>
        <v xml:space="preserve"> </v>
      </c>
      <c r="R221" s="167"/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/>
      <c r="H222" s="80"/>
      <c r="I222" s="80"/>
      <c r="J222" s="80"/>
      <c r="K222" s="75">
        <f t="shared" si="15"/>
        <v>0</v>
      </c>
      <c r="L222" s="76" t="str">
        <f t="shared" si="13"/>
        <v xml:space="preserve"> </v>
      </c>
      <c r="M222" s="79"/>
      <c r="N222" s="80"/>
      <c r="O222" s="80"/>
      <c r="P222" s="75">
        <f t="shared" si="16"/>
        <v>0</v>
      </c>
      <c r="Q222" s="76" t="str">
        <f t="shared" si="14"/>
        <v xml:space="preserve"> </v>
      </c>
      <c r="R222" s="167"/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/>
      <c r="H223" s="80"/>
      <c r="I223" s="80"/>
      <c r="J223" s="80"/>
      <c r="K223" s="75">
        <f t="shared" si="15"/>
        <v>0</v>
      </c>
      <c r="L223" s="76" t="str">
        <f t="shared" si="13"/>
        <v xml:space="preserve"> </v>
      </c>
      <c r="M223" s="79"/>
      <c r="N223" s="80"/>
      <c r="O223" s="80"/>
      <c r="P223" s="75">
        <f t="shared" si="16"/>
        <v>0</v>
      </c>
      <c r="Q223" s="76" t="str">
        <f t="shared" si="14"/>
        <v xml:space="preserve"> </v>
      </c>
      <c r="R223" s="167"/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/>
      <c r="H224" s="80"/>
      <c r="I224" s="80"/>
      <c r="J224" s="80"/>
      <c r="K224" s="75">
        <f t="shared" si="15"/>
        <v>0</v>
      </c>
      <c r="L224" s="76" t="str">
        <f t="shared" si="13"/>
        <v xml:space="preserve"> </v>
      </c>
      <c r="M224" s="79"/>
      <c r="N224" s="80"/>
      <c r="O224" s="80"/>
      <c r="P224" s="75">
        <f t="shared" si="16"/>
        <v>0</v>
      </c>
      <c r="Q224" s="76" t="str">
        <f t="shared" si="14"/>
        <v xml:space="preserve"> </v>
      </c>
      <c r="R224" s="167"/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/>
      <c r="H225" s="80"/>
      <c r="I225" s="80"/>
      <c r="J225" s="80"/>
      <c r="K225" s="75">
        <f t="shared" si="15"/>
        <v>0</v>
      </c>
      <c r="L225" s="76" t="str">
        <f t="shared" si="13"/>
        <v xml:space="preserve"> </v>
      </c>
      <c r="M225" s="79"/>
      <c r="N225" s="80"/>
      <c r="O225" s="80"/>
      <c r="P225" s="75">
        <f t="shared" si="16"/>
        <v>0</v>
      </c>
      <c r="Q225" s="76" t="str">
        <f t="shared" si="14"/>
        <v xml:space="preserve"> </v>
      </c>
      <c r="R225" s="167"/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/>
      <c r="H226" s="80"/>
      <c r="I226" s="80"/>
      <c r="J226" s="80"/>
      <c r="K226" s="75">
        <f t="shared" si="15"/>
        <v>0</v>
      </c>
      <c r="L226" s="76" t="str">
        <f t="shared" si="13"/>
        <v xml:space="preserve"> </v>
      </c>
      <c r="M226" s="79"/>
      <c r="N226" s="80"/>
      <c r="O226" s="80"/>
      <c r="P226" s="75">
        <f t="shared" si="16"/>
        <v>0</v>
      </c>
      <c r="Q226" s="76" t="str">
        <f t="shared" si="14"/>
        <v xml:space="preserve"> </v>
      </c>
      <c r="R226" s="167"/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/>
      <c r="H227" s="80"/>
      <c r="I227" s="80"/>
      <c r="J227" s="80"/>
      <c r="K227" s="75">
        <f t="shared" si="15"/>
        <v>0</v>
      </c>
      <c r="L227" s="76" t="str">
        <f t="shared" si="13"/>
        <v xml:space="preserve"> </v>
      </c>
      <c r="M227" s="79"/>
      <c r="N227" s="80"/>
      <c r="O227" s="80"/>
      <c r="P227" s="75">
        <f t="shared" si="16"/>
        <v>0</v>
      </c>
      <c r="Q227" s="76" t="str">
        <f t="shared" si="14"/>
        <v xml:space="preserve"> </v>
      </c>
      <c r="R227" s="167"/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/>
      <c r="H228" s="80"/>
      <c r="I228" s="80"/>
      <c r="J228" s="80"/>
      <c r="K228" s="75">
        <f t="shared" si="15"/>
        <v>0</v>
      </c>
      <c r="L228" s="76" t="str">
        <f t="shared" si="13"/>
        <v xml:space="preserve"> </v>
      </c>
      <c r="M228" s="79"/>
      <c r="N228" s="80"/>
      <c r="O228" s="80"/>
      <c r="P228" s="75">
        <f t="shared" si="16"/>
        <v>0</v>
      </c>
      <c r="Q228" s="76" t="str">
        <f t="shared" si="14"/>
        <v xml:space="preserve"> </v>
      </c>
      <c r="R228" s="167"/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/>
      <c r="H229" s="80"/>
      <c r="I229" s="80"/>
      <c r="J229" s="80"/>
      <c r="K229" s="75">
        <f t="shared" si="15"/>
        <v>0</v>
      </c>
      <c r="L229" s="76" t="str">
        <f t="shared" si="13"/>
        <v xml:space="preserve"> </v>
      </c>
      <c r="M229" s="79"/>
      <c r="N229" s="80"/>
      <c r="O229" s="80"/>
      <c r="P229" s="75">
        <f t="shared" si="16"/>
        <v>0</v>
      </c>
      <c r="Q229" s="76" t="str">
        <f t="shared" si="14"/>
        <v xml:space="preserve"> </v>
      </c>
      <c r="R229" s="167"/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/>
      <c r="H230" s="80"/>
      <c r="I230" s="80"/>
      <c r="J230" s="80"/>
      <c r="K230" s="75">
        <f t="shared" si="15"/>
        <v>0</v>
      </c>
      <c r="L230" s="76" t="str">
        <f t="shared" si="13"/>
        <v xml:space="preserve"> </v>
      </c>
      <c r="M230" s="79"/>
      <c r="N230" s="80"/>
      <c r="O230" s="80"/>
      <c r="P230" s="75">
        <f t="shared" si="16"/>
        <v>0</v>
      </c>
      <c r="Q230" s="76" t="str">
        <f t="shared" si="14"/>
        <v xml:space="preserve"> </v>
      </c>
      <c r="R230" s="167"/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/>
      <c r="H231" s="80"/>
      <c r="I231" s="80"/>
      <c r="J231" s="80"/>
      <c r="K231" s="75">
        <f t="shared" si="15"/>
        <v>0</v>
      </c>
      <c r="L231" s="76" t="str">
        <f t="shared" si="13"/>
        <v xml:space="preserve"> </v>
      </c>
      <c r="M231" s="79"/>
      <c r="N231" s="80"/>
      <c r="O231" s="80"/>
      <c r="P231" s="75">
        <f t="shared" si="16"/>
        <v>0</v>
      </c>
      <c r="Q231" s="76" t="str">
        <f t="shared" si="14"/>
        <v xml:space="preserve"> </v>
      </c>
      <c r="R231" s="167"/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/>
      <c r="H232" s="80"/>
      <c r="I232" s="80"/>
      <c r="J232" s="80"/>
      <c r="K232" s="75">
        <f t="shared" si="15"/>
        <v>0</v>
      </c>
      <c r="L232" s="76" t="str">
        <f t="shared" si="13"/>
        <v xml:space="preserve"> </v>
      </c>
      <c r="M232" s="79"/>
      <c r="N232" s="80"/>
      <c r="O232" s="80"/>
      <c r="P232" s="75">
        <f t="shared" si="16"/>
        <v>0</v>
      </c>
      <c r="Q232" s="76" t="str">
        <f t="shared" si="14"/>
        <v xml:space="preserve"> </v>
      </c>
      <c r="R232" s="167"/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/>
      <c r="H233" s="80"/>
      <c r="I233" s="80"/>
      <c r="J233" s="80"/>
      <c r="K233" s="75">
        <f t="shared" si="15"/>
        <v>0</v>
      </c>
      <c r="L233" s="76" t="str">
        <f t="shared" si="13"/>
        <v xml:space="preserve"> </v>
      </c>
      <c r="M233" s="79"/>
      <c r="N233" s="80"/>
      <c r="O233" s="80"/>
      <c r="P233" s="75">
        <f t="shared" si="16"/>
        <v>0</v>
      </c>
      <c r="Q233" s="76" t="str">
        <f t="shared" si="14"/>
        <v xml:space="preserve"> </v>
      </c>
      <c r="R233" s="167"/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/>
      <c r="H234" s="80"/>
      <c r="I234" s="80"/>
      <c r="J234" s="80"/>
      <c r="K234" s="75">
        <f t="shared" si="15"/>
        <v>0</v>
      </c>
      <c r="L234" s="76" t="str">
        <f t="shared" si="13"/>
        <v xml:space="preserve"> </v>
      </c>
      <c r="M234" s="79"/>
      <c r="N234" s="80"/>
      <c r="O234" s="80"/>
      <c r="P234" s="75">
        <f t="shared" si="16"/>
        <v>0</v>
      </c>
      <c r="Q234" s="76" t="str">
        <f t="shared" si="14"/>
        <v xml:space="preserve"> </v>
      </c>
      <c r="R234" s="167"/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/>
      <c r="H235" s="80"/>
      <c r="I235" s="80"/>
      <c r="J235" s="80"/>
      <c r="K235" s="75">
        <f t="shared" si="15"/>
        <v>0</v>
      </c>
      <c r="L235" s="76" t="str">
        <f t="shared" si="13"/>
        <v xml:space="preserve"> </v>
      </c>
      <c r="M235" s="79"/>
      <c r="N235" s="80"/>
      <c r="O235" s="80"/>
      <c r="P235" s="75">
        <f t="shared" si="16"/>
        <v>0</v>
      </c>
      <c r="Q235" s="76" t="str">
        <f t="shared" si="14"/>
        <v xml:space="preserve"> </v>
      </c>
      <c r="R235" s="167"/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/>
      <c r="H236" s="80"/>
      <c r="I236" s="80"/>
      <c r="J236" s="80"/>
      <c r="K236" s="75">
        <f t="shared" si="15"/>
        <v>0</v>
      </c>
      <c r="L236" s="76" t="str">
        <f t="shared" si="13"/>
        <v xml:space="preserve"> </v>
      </c>
      <c r="M236" s="79"/>
      <c r="N236" s="80"/>
      <c r="O236" s="80"/>
      <c r="P236" s="75">
        <f t="shared" si="16"/>
        <v>0</v>
      </c>
      <c r="Q236" s="76" t="str">
        <f t="shared" si="14"/>
        <v xml:space="preserve"> </v>
      </c>
      <c r="R236" s="167"/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/>
      <c r="H237" s="80"/>
      <c r="I237" s="80"/>
      <c r="J237" s="80"/>
      <c r="K237" s="75">
        <f t="shared" si="15"/>
        <v>0</v>
      </c>
      <c r="L237" s="76" t="str">
        <f t="shared" si="13"/>
        <v xml:space="preserve"> </v>
      </c>
      <c r="M237" s="79"/>
      <c r="N237" s="80"/>
      <c r="O237" s="80"/>
      <c r="P237" s="75">
        <f t="shared" si="16"/>
        <v>0</v>
      </c>
      <c r="Q237" s="76" t="str">
        <f t="shared" si="14"/>
        <v xml:space="preserve"> </v>
      </c>
      <c r="R237" s="167"/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/>
      <c r="H238" s="80"/>
      <c r="I238" s="80"/>
      <c r="J238" s="80"/>
      <c r="K238" s="75">
        <f t="shared" si="15"/>
        <v>0</v>
      </c>
      <c r="L238" s="76" t="str">
        <f t="shared" si="13"/>
        <v xml:space="preserve"> </v>
      </c>
      <c r="M238" s="79"/>
      <c r="N238" s="80"/>
      <c r="O238" s="80"/>
      <c r="P238" s="75">
        <f t="shared" si="16"/>
        <v>0</v>
      </c>
      <c r="Q238" s="76" t="str">
        <f t="shared" si="14"/>
        <v xml:space="preserve"> </v>
      </c>
      <c r="R238" s="167"/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/>
      <c r="H239" s="80"/>
      <c r="I239" s="80"/>
      <c r="J239" s="80"/>
      <c r="K239" s="75">
        <f t="shared" si="15"/>
        <v>0</v>
      </c>
      <c r="L239" s="76" t="str">
        <f t="shared" si="13"/>
        <v xml:space="preserve"> </v>
      </c>
      <c r="M239" s="79"/>
      <c r="N239" s="80"/>
      <c r="O239" s="80"/>
      <c r="P239" s="75">
        <f t="shared" si="16"/>
        <v>0</v>
      </c>
      <c r="Q239" s="76" t="str">
        <f t="shared" si="14"/>
        <v xml:space="preserve"> </v>
      </c>
      <c r="R239" s="167"/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/>
      <c r="H240" s="80"/>
      <c r="I240" s="80"/>
      <c r="J240" s="80"/>
      <c r="K240" s="75">
        <f t="shared" si="15"/>
        <v>0</v>
      </c>
      <c r="L240" s="76" t="str">
        <f t="shared" si="13"/>
        <v xml:space="preserve"> </v>
      </c>
      <c r="M240" s="79"/>
      <c r="N240" s="80"/>
      <c r="O240" s="80"/>
      <c r="P240" s="75">
        <f t="shared" si="16"/>
        <v>0</v>
      </c>
      <c r="Q240" s="76" t="str">
        <f t="shared" si="14"/>
        <v xml:space="preserve"> </v>
      </c>
      <c r="R240" s="167"/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/>
      <c r="H241" s="80"/>
      <c r="I241" s="80"/>
      <c r="J241" s="80"/>
      <c r="K241" s="75">
        <f t="shared" si="15"/>
        <v>0</v>
      </c>
      <c r="L241" s="76" t="str">
        <f t="shared" si="13"/>
        <v xml:space="preserve"> </v>
      </c>
      <c r="M241" s="79"/>
      <c r="N241" s="80"/>
      <c r="O241" s="80"/>
      <c r="P241" s="75">
        <f t="shared" si="16"/>
        <v>0</v>
      </c>
      <c r="Q241" s="76" t="str">
        <f t="shared" si="14"/>
        <v xml:space="preserve"> </v>
      </c>
      <c r="R241" s="167"/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/>
      <c r="H242" s="80"/>
      <c r="I242" s="80"/>
      <c r="J242" s="80"/>
      <c r="K242" s="75">
        <f t="shared" si="15"/>
        <v>0</v>
      </c>
      <c r="L242" s="76" t="str">
        <f t="shared" si="13"/>
        <v xml:space="preserve"> </v>
      </c>
      <c r="M242" s="79"/>
      <c r="N242" s="80"/>
      <c r="O242" s="80"/>
      <c r="P242" s="75">
        <f t="shared" si="16"/>
        <v>0</v>
      </c>
      <c r="Q242" s="76" t="str">
        <f t="shared" si="14"/>
        <v xml:space="preserve"> </v>
      </c>
      <c r="R242" s="167"/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/>
      <c r="H243" s="80"/>
      <c r="I243" s="80"/>
      <c r="J243" s="80"/>
      <c r="K243" s="75">
        <f t="shared" si="15"/>
        <v>0</v>
      </c>
      <c r="L243" s="76" t="str">
        <f t="shared" si="13"/>
        <v xml:space="preserve"> </v>
      </c>
      <c r="M243" s="79"/>
      <c r="N243" s="80"/>
      <c r="O243" s="80"/>
      <c r="P243" s="75">
        <f t="shared" si="16"/>
        <v>0</v>
      </c>
      <c r="Q243" s="76" t="str">
        <f t="shared" si="14"/>
        <v xml:space="preserve"> </v>
      </c>
      <c r="R243" s="167"/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/>
      <c r="H244" s="80"/>
      <c r="I244" s="80"/>
      <c r="J244" s="80"/>
      <c r="K244" s="75">
        <f t="shared" si="15"/>
        <v>0</v>
      </c>
      <c r="L244" s="76" t="str">
        <f t="shared" si="13"/>
        <v xml:space="preserve"> </v>
      </c>
      <c r="M244" s="79"/>
      <c r="N244" s="80"/>
      <c r="O244" s="80"/>
      <c r="P244" s="75">
        <f t="shared" si="16"/>
        <v>0</v>
      </c>
      <c r="Q244" s="76" t="str">
        <f t="shared" si="14"/>
        <v xml:space="preserve"> </v>
      </c>
      <c r="R244" s="167"/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/>
      <c r="H245" s="80"/>
      <c r="I245" s="80"/>
      <c r="J245" s="80"/>
      <c r="K245" s="75">
        <f t="shared" si="15"/>
        <v>0</v>
      </c>
      <c r="L245" s="76" t="str">
        <f t="shared" si="13"/>
        <v xml:space="preserve"> </v>
      </c>
      <c r="M245" s="79"/>
      <c r="N245" s="80"/>
      <c r="O245" s="80"/>
      <c r="P245" s="75">
        <f t="shared" si="16"/>
        <v>0</v>
      </c>
      <c r="Q245" s="76" t="str">
        <f t="shared" si="14"/>
        <v xml:space="preserve"> </v>
      </c>
      <c r="R245" s="167"/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80"/>
      <c r="K246" s="75">
        <f t="shared" si="15"/>
        <v>0</v>
      </c>
      <c r="L246" s="76" t="str">
        <f t="shared" si="13"/>
        <v xml:space="preserve"> </v>
      </c>
      <c r="M246" s="79"/>
      <c r="N246" s="80"/>
      <c r="O246" s="80"/>
      <c r="P246" s="75">
        <f t="shared" si="16"/>
        <v>0</v>
      </c>
      <c r="Q246" s="76" t="str">
        <f t="shared" si="14"/>
        <v xml:space="preserve"> </v>
      </c>
      <c r="R246" s="167"/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5"/>
        <v>0</v>
      </c>
      <c r="L247" s="76" t="str">
        <f t="shared" si="13"/>
        <v xml:space="preserve"> </v>
      </c>
      <c r="M247" s="79"/>
      <c r="N247" s="80"/>
      <c r="O247" s="80"/>
      <c r="P247" s="75">
        <f t="shared" si="16"/>
        <v>0</v>
      </c>
      <c r="Q247" s="76" t="str">
        <f t="shared" si="14"/>
        <v xml:space="preserve"> </v>
      </c>
      <c r="R247" s="167"/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5"/>
        <v>0</v>
      </c>
      <c r="L248" s="76" t="str">
        <f t="shared" si="13"/>
        <v xml:space="preserve"> </v>
      </c>
      <c r="M248" s="79"/>
      <c r="N248" s="80"/>
      <c r="O248" s="80"/>
      <c r="P248" s="75">
        <f t="shared" si="16"/>
        <v>0</v>
      </c>
      <c r="Q248" s="76" t="str">
        <f t="shared" si="14"/>
        <v xml:space="preserve"> </v>
      </c>
      <c r="R248" s="167"/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5"/>
        <v>0</v>
      </c>
      <c r="L249" s="76" t="str">
        <f t="shared" si="13"/>
        <v xml:space="preserve"> </v>
      </c>
      <c r="M249" s="79"/>
      <c r="N249" s="80"/>
      <c r="O249" s="80"/>
      <c r="P249" s="75">
        <f t="shared" si="16"/>
        <v>0</v>
      </c>
      <c r="Q249" s="76" t="str">
        <f t="shared" si="14"/>
        <v xml:space="preserve"> </v>
      </c>
      <c r="R249" s="167"/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5"/>
        <v>0</v>
      </c>
      <c r="L250" s="76" t="str">
        <f t="shared" si="13"/>
        <v xml:space="preserve"> </v>
      </c>
      <c r="M250" s="79"/>
      <c r="N250" s="80"/>
      <c r="O250" s="80"/>
      <c r="P250" s="75">
        <f t="shared" si="16"/>
        <v>0</v>
      </c>
      <c r="Q250" s="76" t="str">
        <f t="shared" si="14"/>
        <v xml:space="preserve"> </v>
      </c>
      <c r="R250" s="167"/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5"/>
        <v>0</v>
      </c>
      <c r="L251" s="76" t="str">
        <f t="shared" si="13"/>
        <v xml:space="preserve"> </v>
      </c>
      <c r="M251" s="79"/>
      <c r="N251" s="80"/>
      <c r="O251" s="80"/>
      <c r="P251" s="75">
        <f t="shared" si="16"/>
        <v>0</v>
      </c>
      <c r="Q251" s="76" t="str">
        <f t="shared" si="14"/>
        <v xml:space="preserve"> </v>
      </c>
      <c r="R251" s="167"/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5"/>
        <v>0</v>
      </c>
      <c r="L252" s="76" t="str">
        <f t="shared" si="13"/>
        <v xml:space="preserve"> </v>
      </c>
      <c r="M252" s="79"/>
      <c r="N252" s="80"/>
      <c r="O252" s="80"/>
      <c r="P252" s="75">
        <f t="shared" si="16"/>
        <v>0</v>
      </c>
      <c r="Q252" s="76" t="str">
        <f t="shared" si="14"/>
        <v xml:space="preserve"> </v>
      </c>
      <c r="R252" s="167"/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5"/>
        <v>0</v>
      </c>
      <c r="L253" s="76" t="str">
        <f t="shared" si="13"/>
        <v xml:space="preserve"> </v>
      </c>
      <c r="M253" s="79"/>
      <c r="N253" s="80"/>
      <c r="O253" s="80"/>
      <c r="P253" s="75">
        <f t="shared" si="16"/>
        <v>0</v>
      </c>
      <c r="Q253" s="76" t="str">
        <f t="shared" si="14"/>
        <v xml:space="preserve"> </v>
      </c>
      <c r="R253" s="167"/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5"/>
        <v>0</v>
      </c>
      <c r="L254" s="76" t="str">
        <f t="shared" si="13"/>
        <v xml:space="preserve"> </v>
      </c>
      <c r="M254" s="79"/>
      <c r="N254" s="80"/>
      <c r="O254" s="80"/>
      <c r="P254" s="75">
        <f t="shared" si="16"/>
        <v>0</v>
      </c>
      <c r="Q254" s="76" t="str">
        <f t="shared" si="14"/>
        <v xml:space="preserve"> </v>
      </c>
      <c r="R254" s="167"/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5"/>
        <v>0</v>
      </c>
      <c r="L255" s="76" t="str">
        <f t="shared" si="13"/>
        <v xml:space="preserve"> </v>
      </c>
      <c r="M255" s="79"/>
      <c r="N255" s="80"/>
      <c r="O255" s="80"/>
      <c r="P255" s="75">
        <f t="shared" si="16"/>
        <v>0</v>
      </c>
      <c r="Q255" s="76" t="str">
        <f t="shared" si="14"/>
        <v xml:space="preserve"> </v>
      </c>
      <c r="R255" s="167"/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5"/>
        <v>0</v>
      </c>
      <c r="L256" s="76" t="str">
        <f t="shared" si="13"/>
        <v xml:space="preserve"> </v>
      </c>
      <c r="M256" s="79"/>
      <c r="N256" s="80"/>
      <c r="O256" s="80"/>
      <c r="P256" s="75">
        <f t="shared" si="16"/>
        <v>0</v>
      </c>
      <c r="Q256" s="76" t="str">
        <f t="shared" si="14"/>
        <v xml:space="preserve"> </v>
      </c>
      <c r="R256" s="167"/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5"/>
        <v>0</v>
      </c>
      <c r="L257" s="76" t="str">
        <f t="shared" si="13"/>
        <v xml:space="preserve"> </v>
      </c>
      <c r="M257" s="79"/>
      <c r="N257" s="80"/>
      <c r="O257" s="80"/>
      <c r="P257" s="75">
        <f t="shared" si="16"/>
        <v>0</v>
      </c>
      <c r="Q257" s="76" t="str">
        <f t="shared" si="14"/>
        <v xml:space="preserve"> </v>
      </c>
      <c r="R257" s="167"/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5"/>
        <v>0</v>
      </c>
      <c r="L258" s="76" t="str">
        <f t="shared" si="13"/>
        <v xml:space="preserve"> </v>
      </c>
      <c r="M258" s="79"/>
      <c r="N258" s="80"/>
      <c r="O258" s="80"/>
      <c r="P258" s="75">
        <f t="shared" si="16"/>
        <v>0</v>
      </c>
      <c r="Q258" s="76" t="str">
        <f t="shared" si="14"/>
        <v xml:space="preserve"> </v>
      </c>
      <c r="R258" s="167"/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5"/>
        <v>0</v>
      </c>
      <c r="L259" s="76" t="str">
        <f t="shared" si="13"/>
        <v xml:space="preserve"> </v>
      </c>
      <c r="M259" s="79"/>
      <c r="N259" s="80"/>
      <c r="O259" s="80"/>
      <c r="P259" s="75">
        <f t="shared" si="16"/>
        <v>0</v>
      </c>
      <c r="Q259" s="76" t="str">
        <f t="shared" si="14"/>
        <v xml:space="preserve"> </v>
      </c>
      <c r="R259" s="167"/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5"/>
        <v>0</v>
      </c>
      <c r="L260" s="76" t="str">
        <f t="shared" si="13"/>
        <v xml:space="preserve"> </v>
      </c>
      <c r="M260" s="79"/>
      <c r="N260" s="80"/>
      <c r="O260" s="80"/>
      <c r="P260" s="75">
        <f t="shared" si="16"/>
        <v>0</v>
      </c>
      <c r="Q260" s="76" t="str">
        <f t="shared" si="14"/>
        <v xml:space="preserve"> </v>
      </c>
      <c r="R260" s="167"/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5"/>
        <v>0</v>
      </c>
      <c r="L261" s="76" t="str">
        <f t="shared" si="13"/>
        <v xml:space="preserve"> </v>
      </c>
      <c r="M261" s="79"/>
      <c r="N261" s="80"/>
      <c r="O261" s="80"/>
      <c r="P261" s="75">
        <f t="shared" si="16"/>
        <v>0</v>
      </c>
      <c r="Q261" s="76" t="str">
        <f t="shared" si="14"/>
        <v xml:space="preserve"> </v>
      </c>
      <c r="R261" s="167"/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5"/>
        <v>0</v>
      </c>
      <c r="L262" s="76" t="str">
        <f t="shared" si="13"/>
        <v xml:space="preserve"> </v>
      </c>
      <c r="M262" s="79"/>
      <c r="N262" s="80"/>
      <c r="O262" s="80"/>
      <c r="P262" s="75">
        <f t="shared" si="16"/>
        <v>0</v>
      </c>
      <c r="Q262" s="76" t="str">
        <f t="shared" si="14"/>
        <v xml:space="preserve"> </v>
      </c>
      <c r="R262" s="167"/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5"/>
        <v>0</v>
      </c>
      <c r="L263" s="76" t="str">
        <f t="shared" ref="L263:L326" si="17">VLOOKUP(K263,predikat,2)</f>
        <v xml:space="preserve"> </v>
      </c>
      <c r="M263" s="79"/>
      <c r="N263" s="80"/>
      <c r="O263" s="80"/>
      <c r="P263" s="75">
        <f t="shared" si="16"/>
        <v>0</v>
      </c>
      <c r="Q263" s="76" t="str">
        <f t="shared" ref="Q263:Q326" si="18">VLOOKUP(P263,predikat,2)</f>
        <v xml:space="preserve"> </v>
      </c>
      <c r="R263" s="167"/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9">IF(COUNTA(G264:I264)=0,0,ROUND((SUM(G264:I264)/COUNTA(G264:I264)*$J$1+SUM(J264)*$J$2)/($J$1+$J$2),0))</f>
        <v>0</v>
      </c>
      <c r="L264" s="76" t="str">
        <f t="shared" si="17"/>
        <v xml:space="preserve"> </v>
      </c>
      <c r="M264" s="79"/>
      <c r="N264" s="80"/>
      <c r="O264" s="80"/>
      <c r="P264" s="75">
        <f t="shared" ref="P264:P326" si="20">IF(SUM(M264:O264)=0,0,ROUND(SUM(M264:O264)/COUNTA(M264:O264),0))</f>
        <v>0</v>
      </c>
      <c r="Q264" s="76" t="str">
        <f t="shared" si="18"/>
        <v xml:space="preserve"> </v>
      </c>
      <c r="R264" s="167"/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9"/>
        <v>0</v>
      </c>
      <c r="L265" s="76" t="str">
        <f t="shared" si="17"/>
        <v xml:space="preserve"> </v>
      </c>
      <c r="M265" s="79"/>
      <c r="N265" s="80"/>
      <c r="O265" s="80"/>
      <c r="P265" s="75">
        <f t="shared" si="20"/>
        <v>0</v>
      </c>
      <c r="Q265" s="76" t="str">
        <f t="shared" si="18"/>
        <v xml:space="preserve"> </v>
      </c>
      <c r="R265" s="167"/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9"/>
        <v>0</v>
      </c>
      <c r="L266" s="76" t="str">
        <f t="shared" si="17"/>
        <v xml:space="preserve"> </v>
      </c>
      <c r="M266" s="79"/>
      <c r="N266" s="80"/>
      <c r="O266" s="80"/>
      <c r="P266" s="75">
        <f t="shared" si="20"/>
        <v>0</v>
      </c>
      <c r="Q266" s="76" t="str">
        <f t="shared" si="18"/>
        <v xml:space="preserve"> </v>
      </c>
      <c r="R266" s="167"/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9"/>
        <v>0</v>
      </c>
      <c r="L267" s="76" t="str">
        <f t="shared" si="17"/>
        <v xml:space="preserve"> </v>
      </c>
      <c r="M267" s="79"/>
      <c r="N267" s="80"/>
      <c r="O267" s="80"/>
      <c r="P267" s="75">
        <f t="shared" si="20"/>
        <v>0</v>
      </c>
      <c r="Q267" s="76" t="str">
        <f t="shared" si="18"/>
        <v xml:space="preserve"> </v>
      </c>
      <c r="R267" s="167"/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9"/>
        <v>0</v>
      </c>
      <c r="L268" s="76" t="str">
        <f t="shared" si="17"/>
        <v xml:space="preserve"> </v>
      </c>
      <c r="M268" s="79"/>
      <c r="N268" s="80"/>
      <c r="O268" s="80"/>
      <c r="P268" s="75">
        <f t="shared" si="20"/>
        <v>0</v>
      </c>
      <c r="Q268" s="76" t="str">
        <f t="shared" si="18"/>
        <v xml:space="preserve"> </v>
      </c>
      <c r="R268" s="167"/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9"/>
        <v>0</v>
      </c>
      <c r="L269" s="76" t="str">
        <f t="shared" si="17"/>
        <v xml:space="preserve"> </v>
      </c>
      <c r="M269" s="79"/>
      <c r="N269" s="80"/>
      <c r="O269" s="80"/>
      <c r="P269" s="75">
        <f t="shared" si="20"/>
        <v>0</v>
      </c>
      <c r="Q269" s="76" t="str">
        <f t="shared" si="18"/>
        <v xml:space="preserve"> </v>
      </c>
      <c r="R269" s="167"/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9"/>
        <v>0</v>
      </c>
      <c r="L270" s="76" t="str">
        <f t="shared" si="17"/>
        <v xml:space="preserve"> </v>
      </c>
      <c r="M270" s="79"/>
      <c r="N270" s="80"/>
      <c r="O270" s="80"/>
      <c r="P270" s="75">
        <f t="shared" si="20"/>
        <v>0</v>
      </c>
      <c r="Q270" s="76" t="str">
        <f t="shared" si="18"/>
        <v xml:space="preserve"> </v>
      </c>
      <c r="R270" s="167"/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9"/>
        <v>0</v>
      </c>
      <c r="L271" s="76" t="str">
        <f t="shared" si="17"/>
        <v xml:space="preserve"> </v>
      </c>
      <c r="M271" s="79"/>
      <c r="N271" s="80"/>
      <c r="O271" s="80"/>
      <c r="P271" s="75">
        <f t="shared" si="20"/>
        <v>0</v>
      </c>
      <c r="Q271" s="76" t="str">
        <f t="shared" si="18"/>
        <v xml:space="preserve"> </v>
      </c>
      <c r="R271" s="167"/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9"/>
        <v>0</v>
      </c>
      <c r="L272" s="76" t="str">
        <f t="shared" si="17"/>
        <v xml:space="preserve"> </v>
      </c>
      <c r="M272" s="79"/>
      <c r="N272" s="80"/>
      <c r="O272" s="80"/>
      <c r="P272" s="75">
        <f t="shared" si="20"/>
        <v>0</v>
      </c>
      <c r="Q272" s="76" t="str">
        <f t="shared" si="18"/>
        <v xml:space="preserve"> </v>
      </c>
      <c r="R272" s="167"/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9"/>
        <v>0</v>
      </c>
      <c r="L273" s="76" t="str">
        <f t="shared" si="17"/>
        <v xml:space="preserve"> </v>
      </c>
      <c r="M273" s="79"/>
      <c r="N273" s="80"/>
      <c r="O273" s="80"/>
      <c r="P273" s="75">
        <f t="shared" si="20"/>
        <v>0</v>
      </c>
      <c r="Q273" s="76" t="str">
        <f t="shared" si="18"/>
        <v xml:space="preserve"> </v>
      </c>
      <c r="R273" s="167"/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9"/>
        <v>0</v>
      </c>
      <c r="L274" s="76" t="str">
        <f t="shared" si="17"/>
        <v xml:space="preserve"> </v>
      </c>
      <c r="M274" s="79"/>
      <c r="N274" s="80"/>
      <c r="O274" s="80"/>
      <c r="P274" s="75">
        <f t="shared" si="20"/>
        <v>0</v>
      </c>
      <c r="Q274" s="76" t="str">
        <f t="shared" si="18"/>
        <v xml:space="preserve"> </v>
      </c>
      <c r="R274" s="167"/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9"/>
        <v>0</v>
      </c>
      <c r="L275" s="76" t="str">
        <f t="shared" si="17"/>
        <v xml:space="preserve"> </v>
      </c>
      <c r="M275" s="79"/>
      <c r="N275" s="80"/>
      <c r="O275" s="80"/>
      <c r="P275" s="75">
        <f t="shared" si="20"/>
        <v>0</v>
      </c>
      <c r="Q275" s="76" t="str">
        <f t="shared" si="18"/>
        <v xml:space="preserve"> </v>
      </c>
      <c r="R275" s="167"/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9"/>
        <v>0</v>
      </c>
      <c r="L276" s="76" t="str">
        <f t="shared" si="17"/>
        <v xml:space="preserve"> </v>
      </c>
      <c r="M276" s="79"/>
      <c r="N276" s="80"/>
      <c r="O276" s="80"/>
      <c r="P276" s="75">
        <f t="shared" si="20"/>
        <v>0</v>
      </c>
      <c r="Q276" s="76" t="str">
        <f t="shared" si="18"/>
        <v xml:space="preserve"> </v>
      </c>
      <c r="R276" s="167"/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9"/>
        <v>0</v>
      </c>
      <c r="L277" s="76" t="str">
        <f t="shared" si="17"/>
        <v xml:space="preserve"> </v>
      </c>
      <c r="M277" s="79"/>
      <c r="N277" s="80"/>
      <c r="O277" s="80"/>
      <c r="P277" s="75">
        <f t="shared" si="20"/>
        <v>0</v>
      </c>
      <c r="Q277" s="76" t="str">
        <f t="shared" si="18"/>
        <v xml:space="preserve"> </v>
      </c>
      <c r="R277" s="167"/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9"/>
        <v>0</v>
      </c>
      <c r="L278" s="76" t="str">
        <f t="shared" si="17"/>
        <v xml:space="preserve"> </v>
      </c>
      <c r="M278" s="79"/>
      <c r="N278" s="80"/>
      <c r="O278" s="80"/>
      <c r="P278" s="75">
        <f t="shared" si="20"/>
        <v>0</v>
      </c>
      <c r="Q278" s="76" t="str">
        <f t="shared" si="18"/>
        <v xml:space="preserve"> </v>
      </c>
      <c r="R278" s="167"/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9"/>
        <v>0</v>
      </c>
      <c r="L279" s="76" t="str">
        <f t="shared" si="17"/>
        <v xml:space="preserve"> </v>
      </c>
      <c r="M279" s="79"/>
      <c r="N279" s="80"/>
      <c r="O279" s="80"/>
      <c r="P279" s="75">
        <f t="shared" si="20"/>
        <v>0</v>
      </c>
      <c r="Q279" s="76" t="str">
        <f t="shared" si="18"/>
        <v xml:space="preserve"> </v>
      </c>
      <c r="R279" s="167"/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9"/>
        <v>0</v>
      </c>
      <c r="L280" s="76" t="str">
        <f t="shared" si="17"/>
        <v xml:space="preserve"> </v>
      </c>
      <c r="M280" s="79"/>
      <c r="N280" s="80"/>
      <c r="O280" s="80"/>
      <c r="P280" s="75">
        <f t="shared" si="20"/>
        <v>0</v>
      </c>
      <c r="Q280" s="76" t="str">
        <f t="shared" si="18"/>
        <v xml:space="preserve"> </v>
      </c>
      <c r="R280" s="167"/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9"/>
        <v>0</v>
      </c>
      <c r="L281" s="76" t="str">
        <f t="shared" si="17"/>
        <v xml:space="preserve"> </v>
      </c>
      <c r="M281" s="79"/>
      <c r="N281" s="80"/>
      <c r="O281" s="80"/>
      <c r="P281" s="75">
        <f t="shared" si="20"/>
        <v>0</v>
      </c>
      <c r="Q281" s="76" t="str">
        <f t="shared" si="18"/>
        <v xml:space="preserve"> </v>
      </c>
      <c r="R281" s="167"/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9"/>
        <v>0</v>
      </c>
      <c r="L282" s="76" t="str">
        <f t="shared" si="17"/>
        <v xml:space="preserve"> </v>
      </c>
      <c r="M282" s="79"/>
      <c r="N282" s="80"/>
      <c r="O282" s="80"/>
      <c r="P282" s="75">
        <f t="shared" si="20"/>
        <v>0</v>
      </c>
      <c r="Q282" s="76" t="str">
        <f t="shared" si="18"/>
        <v xml:space="preserve"> </v>
      </c>
      <c r="R282" s="167"/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9"/>
        <v>0</v>
      </c>
      <c r="L283" s="76" t="str">
        <f t="shared" si="17"/>
        <v xml:space="preserve"> </v>
      </c>
      <c r="M283" s="79"/>
      <c r="N283" s="80"/>
      <c r="O283" s="80"/>
      <c r="P283" s="75">
        <f t="shared" si="20"/>
        <v>0</v>
      </c>
      <c r="Q283" s="76" t="str">
        <f t="shared" si="18"/>
        <v xml:space="preserve"> </v>
      </c>
      <c r="R283" s="167"/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9"/>
        <v>0</v>
      </c>
      <c r="L284" s="76" t="str">
        <f t="shared" si="17"/>
        <v xml:space="preserve"> </v>
      </c>
      <c r="M284" s="79"/>
      <c r="N284" s="80"/>
      <c r="O284" s="80"/>
      <c r="P284" s="75">
        <f t="shared" si="20"/>
        <v>0</v>
      </c>
      <c r="Q284" s="76" t="str">
        <f t="shared" si="18"/>
        <v xml:space="preserve"> </v>
      </c>
      <c r="R284" s="167"/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9"/>
        <v>0</v>
      </c>
      <c r="L285" s="76" t="str">
        <f t="shared" si="17"/>
        <v xml:space="preserve"> </v>
      </c>
      <c r="M285" s="79"/>
      <c r="N285" s="80"/>
      <c r="O285" s="80"/>
      <c r="P285" s="75">
        <f t="shared" si="20"/>
        <v>0</v>
      </c>
      <c r="Q285" s="76" t="str">
        <f t="shared" si="18"/>
        <v xml:space="preserve"> </v>
      </c>
      <c r="R285" s="167"/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9"/>
        <v>0</v>
      </c>
      <c r="L286" s="76" t="str">
        <f t="shared" si="17"/>
        <v xml:space="preserve"> </v>
      </c>
      <c r="M286" s="79"/>
      <c r="N286" s="80"/>
      <c r="O286" s="80"/>
      <c r="P286" s="75">
        <f t="shared" si="20"/>
        <v>0</v>
      </c>
      <c r="Q286" s="76" t="str">
        <f t="shared" si="18"/>
        <v xml:space="preserve"> </v>
      </c>
      <c r="R286" s="167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9"/>
        <v>0</v>
      </c>
      <c r="L287" s="76" t="str">
        <f t="shared" si="17"/>
        <v xml:space="preserve"> </v>
      </c>
      <c r="M287" s="79"/>
      <c r="N287" s="80"/>
      <c r="O287" s="80"/>
      <c r="P287" s="75">
        <f t="shared" si="20"/>
        <v>0</v>
      </c>
      <c r="Q287" s="76" t="str">
        <f t="shared" si="18"/>
        <v xml:space="preserve"> </v>
      </c>
      <c r="R287" s="167"/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9"/>
        <v>0</v>
      </c>
      <c r="L288" s="76" t="str">
        <f t="shared" si="17"/>
        <v xml:space="preserve"> </v>
      </c>
      <c r="M288" s="79"/>
      <c r="N288" s="80"/>
      <c r="O288" s="80"/>
      <c r="P288" s="75">
        <f t="shared" si="20"/>
        <v>0</v>
      </c>
      <c r="Q288" s="76" t="str">
        <f t="shared" si="18"/>
        <v xml:space="preserve"> </v>
      </c>
      <c r="R288" s="167"/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9"/>
        <v>0</v>
      </c>
      <c r="L289" s="76" t="str">
        <f t="shared" si="17"/>
        <v xml:space="preserve"> </v>
      </c>
      <c r="M289" s="79"/>
      <c r="N289" s="80"/>
      <c r="O289" s="80"/>
      <c r="P289" s="75">
        <f t="shared" si="20"/>
        <v>0</v>
      </c>
      <c r="Q289" s="76" t="str">
        <f t="shared" si="18"/>
        <v xml:space="preserve"> </v>
      </c>
      <c r="R289" s="167"/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9"/>
        <v>0</v>
      </c>
      <c r="L290" s="76" t="str">
        <f t="shared" si="17"/>
        <v xml:space="preserve"> </v>
      </c>
      <c r="M290" s="79"/>
      <c r="N290" s="80"/>
      <c r="O290" s="80"/>
      <c r="P290" s="75">
        <f t="shared" si="20"/>
        <v>0</v>
      </c>
      <c r="Q290" s="76" t="str">
        <f t="shared" si="18"/>
        <v xml:space="preserve"> </v>
      </c>
      <c r="R290" s="167"/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9"/>
        <v>0</v>
      </c>
      <c r="L291" s="76" t="str">
        <f t="shared" si="17"/>
        <v xml:space="preserve"> </v>
      </c>
      <c r="M291" s="79"/>
      <c r="N291" s="80"/>
      <c r="O291" s="80"/>
      <c r="P291" s="75">
        <f t="shared" si="20"/>
        <v>0</v>
      </c>
      <c r="Q291" s="76" t="str">
        <f t="shared" si="18"/>
        <v xml:space="preserve"> </v>
      </c>
      <c r="R291" s="167"/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9"/>
        <v>0</v>
      </c>
      <c r="L292" s="76" t="str">
        <f t="shared" si="17"/>
        <v xml:space="preserve"> </v>
      </c>
      <c r="M292" s="79"/>
      <c r="N292" s="80"/>
      <c r="O292" s="80"/>
      <c r="P292" s="75">
        <f t="shared" si="20"/>
        <v>0</v>
      </c>
      <c r="Q292" s="76" t="str">
        <f t="shared" si="18"/>
        <v xml:space="preserve"> </v>
      </c>
      <c r="R292" s="167"/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9"/>
        <v>0</v>
      </c>
      <c r="L293" s="76" t="str">
        <f t="shared" si="17"/>
        <v xml:space="preserve"> </v>
      </c>
      <c r="M293" s="79"/>
      <c r="N293" s="80"/>
      <c r="O293" s="80"/>
      <c r="P293" s="75">
        <f t="shared" si="20"/>
        <v>0</v>
      </c>
      <c r="Q293" s="76" t="str">
        <f t="shared" si="18"/>
        <v xml:space="preserve"> </v>
      </c>
      <c r="R293" s="167"/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9"/>
        <v>0</v>
      </c>
      <c r="L294" s="76" t="str">
        <f t="shared" si="17"/>
        <v xml:space="preserve"> </v>
      </c>
      <c r="M294" s="79"/>
      <c r="N294" s="80"/>
      <c r="O294" s="80"/>
      <c r="P294" s="75">
        <f t="shared" si="20"/>
        <v>0</v>
      </c>
      <c r="Q294" s="76" t="str">
        <f t="shared" si="18"/>
        <v xml:space="preserve"> </v>
      </c>
      <c r="R294" s="167"/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9"/>
        <v>0</v>
      </c>
      <c r="L295" s="76" t="str">
        <f t="shared" si="17"/>
        <v xml:space="preserve"> </v>
      </c>
      <c r="M295" s="79"/>
      <c r="N295" s="80"/>
      <c r="O295" s="80"/>
      <c r="P295" s="75">
        <f t="shared" si="20"/>
        <v>0</v>
      </c>
      <c r="Q295" s="76" t="str">
        <f t="shared" si="18"/>
        <v xml:space="preserve"> </v>
      </c>
      <c r="R295" s="167"/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9"/>
        <v>0</v>
      </c>
      <c r="L296" s="76" t="str">
        <f t="shared" si="17"/>
        <v xml:space="preserve"> </v>
      </c>
      <c r="M296" s="79"/>
      <c r="N296" s="80"/>
      <c r="O296" s="80"/>
      <c r="P296" s="75">
        <f t="shared" si="20"/>
        <v>0</v>
      </c>
      <c r="Q296" s="76" t="str">
        <f t="shared" si="18"/>
        <v xml:space="preserve"> </v>
      </c>
      <c r="R296" s="167"/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9"/>
        <v>0</v>
      </c>
      <c r="L297" s="76" t="str">
        <f t="shared" si="17"/>
        <v xml:space="preserve"> </v>
      </c>
      <c r="M297" s="79"/>
      <c r="N297" s="80"/>
      <c r="O297" s="80"/>
      <c r="P297" s="75">
        <f t="shared" si="20"/>
        <v>0</v>
      </c>
      <c r="Q297" s="76" t="str">
        <f t="shared" si="18"/>
        <v xml:space="preserve"> </v>
      </c>
      <c r="R297" s="167"/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9"/>
        <v>0</v>
      </c>
      <c r="L298" s="76" t="str">
        <f t="shared" si="17"/>
        <v xml:space="preserve"> </v>
      </c>
      <c r="M298" s="79"/>
      <c r="N298" s="80"/>
      <c r="O298" s="80"/>
      <c r="P298" s="75">
        <f t="shared" si="20"/>
        <v>0</v>
      </c>
      <c r="Q298" s="76" t="str">
        <f t="shared" si="18"/>
        <v xml:space="preserve"> </v>
      </c>
      <c r="R298" s="167"/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9"/>
        <v>0</v>
      </c>
      <c r="L299" s="76" t="str">
        <f t="shared" si="17"/>
        <v xml:space="preserve"> </v>
      </c>
      <c r="M299" s="79"/>
      <c r="N299" s="80"/>
      <c r="O299" s="80"/>
      <c r="P299" s="75">
        <f t="shared" si="20"/>
        <v>0</v>
      </c>
      <c r="Q299" s="76" t="str">
        <f t="shared" si="18"/>
        <v xml:space="preserve"> </v>
      </c>
      <c r="R299" s="167"/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9"/>
        <v>0</v>
      </c>
      <c r="L300" s="76" t="str">
        <f t="shared" si="17"/>
        <v xml:space="preserve"> </v>
      </c>
      <c r="M300" s="79"/>
      <c r="N300" s="80"/>
      <c r="O300" s="80"/>
      <c r="P300" s="75">
        <f t="shared" si="20"/>
        <v>0</v>
      </c>
      <c r="Q300" s="76" t="str">
        <f t="shared" si="18"/>
        <v xml:space="preserve"> </v>
      </c>
      <c r="R300" s="167"/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9"/>
        <v>0</v>
      </c>
      <c r="L301" s="76" t="str">
        <f t="shared" si="17"/>
        <v xml:space="preserve"> </v>
      </c>
      <c r="M301" s="79"/>
      <c r="N301" s="80"/>
      <c r="O301" s="80"/>
      <c r="P301" s="75">
        <f t="shared" si="20"/>
        <v>0</v>
      </c>
      <c r="Q301" s="76" t="str">
        <f t="shared" si="18"/>
        <v xml:space="preserve"> </v>
      </c>
      <c r="R301" s="167"/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9"/>
        <v>0</v>
      </c>
      <c r="L302" s="76" t="str">
        <f t="shared" si="17"/>
        <v xml:space="preserve"> </v>
      </c>
      <c r="M302" s="79"/>
      <c r="N302" s="80"/>
      <c r="O302" s="80"/>
      <c r="P302" s="75">
        <f t="shared" si="20"/>
        <v>0</v>
      </c>
      <c r="Q302" s="76" t="str">
        <f t="shared" si="18"/>
        <v xml:space="preserve"> </v>
      </c>
      <c r="R302" s="167"/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9"/>
        <v>0</v>
      </c>
      <c r="L303" s="76" t="str">
        <f t="shared" si="17"/>
        <v xml:space="preserve"> </v>
      </c>
      <c r="M303" s="79"/>
      <c r="N303" s="80"/>
      <c r="O303" s="80"/>
      <c r="P303" s="75">
        <f t="shared" si="20"/>
        <v>0</v>
      </c>
      <c r="Q303" s="76" t="str">
        <f t="shared" si="18"/>
        <v xml:space="preserve"> </v>
      </c>
      <c r="R303" s="167"/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9"/>
        <v>0</v>
      </c>
      <c r="L304" s="76" t="str">
        <f t="shared" si="17"/>
        <v xml:space="preserve"> </v>
      </c>
      <c r="M304" s="79"/>
      <c r="N304" s="80"/>
      <c r="O304" s="80"/>
      <c r="P304" s="75">
        <f t="shared" si="20"/>
        <v>0</v>
      </c>
      <c r="Q304" s="76" t="str">
        <f t="shared" si="18"/>
        <v xml:space="preserve"> </v>
      </c>
      <c r="R304" s="167"/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9"/>
        <v>0</v>
      </c>
      <c r="L305" s="76" t="str">
        <f t="shared" si="17"/>
        <v xml:space="preserve"> </v>
      </c>
      <c r="M305" s="79"/>
      <c r="N305" s="80"/>
      <c r="O305" s="80"/>
      <c r="P305" s="75">
        <f t="shared" si="20"/>
        <v>0</v>
      </c>
      <c r="Q305" s="76" t="str">
        <f t="shared" si="18"/>
        <v xml:space="preserve"> </v>
      </c>
      <c r="R305" s="167"/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9"/>
        <v>0</v>
      </c>
      <c r="L306" s="76" t="str">
        <f t="shared" si="17"/>
        <v xml:space="preserve"> </v>
      </c>
      <c r="M306" s="79"/>
      <c r="N306" s="80"/>
      <c r="O306" s="80"/>
      <c r="P306" s="75">
        <f t="shared" si="20"/>
        <v>0</v>
      </c>
      <c r="Q306" s="76" t="str">
        <f t="shared" si="18"/>
        <v xml:space="preserve"> </v>
      </c>
      <c r="R306" s="167"/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9"/>
        <v>0</v>
      </c>
      <c r="L307" s="76" t="str">
        <f t="shared" si="17"/>
        <v xml:space="preserve"> </v>
      </c>
      <c r="M307" s="79"/>
      <c r="N307" s="80"/>
      <c r="O307" s="80"/>
      <c r="P307" s="75">
        <f t="shared" si="20"/>
        <v>0</v>
      </c>
      <c r="Q307" s="76" t="str">
        <f t="shared" si="18"/>
        <v xml:space="preserve"> </v>
      </c>
      <c r="R307" s="167"/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9"/>
        <v>0</v>
      </c>
      <c r="L308" s="76" t="str">
        <f t="shared" si="17"/>
        <v xml:space="preserve"> </v>
      </c>
      <c r="M308" s="79"/>
      <c r="N308" s="80"/>
      <c r="O308" s="80"/>
      <c r="P308" s="75">
        <f t="shared" si="20"/>
        <v>0</v>
      </c>
      <c r="Q308" s="76" t="str">
        <f t="shared" si="18"/>
        <v xml:space="preserve"> </v>
      </c>
      <c r="R308" s="167"/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9"/>
        <v>0</v>
      </c>
      <c r="L309" s="76" t="str">
        <f t="shared" si="17"/>
        <v xml:space="preserve"> </v>
      </c>
      <c r="M309" s="79"/>
      <c r="N309" s="80"/>
      <c r="O309" s="80"/>
      <c r="P309" s="75">
        <f t="shared" si="20"/>
        <v>0</v>
      </c>
      <c r="Q309" s="76" t="str">
        <f t="shared" si="18"/>
        <v xml:space="preserve"> </v>
      </c>
      <c r="R309" s="167"/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9"/>
        <v>0</v>
      </c>
      <c r="L310" s="76" t="str">
        <f t="shared" si="17"/>
        <v xml:space="preserve"> </v>
      </c>
      <c r="M310" s="79"/>
      <c r="N310" s="80"/>
      <c r="O310" s="80"/>
      <c r="P310" s="75">
        <f t="shared" si="20"/>
        <v>0</v>
      </c>
      <c r="Q310" s="76" t="str">
        <f t="shared" si="18"/>
        <v xml:space="preserve"> </v>
      </c>
      <c r="R310" s="167"/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9"/>
        <v>0</v>
      </c>
      <c r="L311" s="76" t="str">
        <f t="shared" si="17"/>
        <v xml:space="preserve"> </v>
      </c>
      <c r="M311" s="79"/>
      <c r="N311" s="80"/>
      <c r="O311" s="80"/>
      <c r="P311" s="75">
        <f t="shared" si="20"/>
        <v>0</v>
      </c>
      <c r="Q311" s="76" t="str">
        <f t="shared" si="18"/>
        <v xml:space="preserve"> </v>
      </c>
      <c r="R311" s="167"/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9"/>
        <v>0</v>
      </c>
      <c r="L312" s="76" t="str">
        <f t="shared" si="17"/>
        <v xml:space="preserve"> </v>
      </c>
      <c r="M312" s="79"/>
      <c r="N312" s="80"/>
      <c r="O312" s="80"/>
      <c r="P312" s="75">
        <f t="shared" si="20"/>
        <v>0</v>
      </c>
      <c r="Q312" s="76" t="str">
        <f t="shared" si="18"/>
        <v xml:space="preserve"> </v>
      </c>
      <c r="R312" s="167"/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9"/>
        <v>0</v>
      </c>
      <c r="L313" s="76" t="str">
        <f t="shared" si="17"/>
        <v xml:space="preserve"> </v>
      </c>
      <c r="M313" s="79"/>
      <c r="N313" s="80"/>
      <c r="O313" s="80"/>
      <c r="P313" s="75">
        <f t="shared" si="20"/>
        <v>0</v>
      </c>
      <c r="Q313" s="76" t="str">
        <f t="shared" si="18"/>
        <v xml:space="preserve"> </v>
      </c>
      <c r="R313" s="167"/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9"/>
        <v>0</v>
      </c>
      <c r="L314" s="76" t="str">
        <f t="shared" si="17"/>
        <v xml:space="preserve"> </v>
      </c>
      <c r="M314" s="79"/>
      <c r="N314" s="80"/>
      <c r="O314" s="80"/>
      <c r="P314" s="75">
        <f t="shared" si="20"/>
        <v>0</v>
      </c>
      <c r="Q314" s="76" t="str">
        <f t="shared" si="18"/>
        <v xml:space="preserve"> </v>
      </c>
      <c r="R314" s="167"/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9"/>
        <v>0</v>
      </c>
      <c r="L315" s="76" t="str">
        <f t="shared" si="17"/>
        <v xml:space="preserve"> </v>
      </c>
      <c r="M315" s="79"/>
      <c r="N315" s="80"/>
      <c r="O315" s="80"/>
      <c r="P315" s="75">
        <f t="shared" si="20"/>
        <v>0</v>
      </c>
      <c r="Q315" s="76" t="str">
        <f t="shared" si="18"/>
        <v xml:space="preserve"> </v>
      </c>
      <c r="R315" s="167"/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9"/>
        <v>0</v>
      </c>
      <c r="L316" s="76" t="str">
        <f t="shared" si="17"/>
        <v xml:space="preserve"> </v>
      </c>
      <c r="M316" s="79"/>
      <c r="N316" s="80"/>
      <c r="O316" s="80"/>
      <c r="P316" s="75">
        <f t="shared" si="20"/>
        <v>0</v>
      </c>
      <c r="Q316" s="76" t="str">
        <f t="shared" si="18"/>
        <v xml:space="preserve"> </v>
      </c>
      <c r="R316" s="167"/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9"/>
        <v>0</v>
      </c>
      <c r="L317" s="76" t="str">
        <f t="shared" si="17"/>
        <v xml:space="preserve"> </v>
      </c>
      <c r="M317" s="79"/>
      <c r="N317" s="80"/>
      <c r="O317" s="80"/>
      <c r="P317" s="75">
        <f t="shared" si="20"/>
        <v>0</v>
      </c>
      <c r="Q317" s="76" t="str">
        <f t="shared" si="18"/>
        <v xml:space="preserve"> </v>
      </c>
      <c r="R317" s="167"/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9"/>
        <v>0</v>
      </c>
      <c r="L318" s="76" t="str">
        <f t="shared" si="17"/>
        <v xml:space="preserve"> </v>
      </c>
      <c r="M318" s="79"/>
      <c r="N318" s="80"/>
      <c r="O318" s="80"/>
      <c r="P318" s="75">
        <f t="shared" si="20"/>
        <v>0</v>
      </c>
      <c r="Q318" s="76" t="str">
        <f t="shared" si="18"/>
        <v xml:space="preserve"> </v>
      </c>
      <c r="R318" s="167"/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9"/>
        <v>0</v>
      </c>
      <c r="L319" s="76" t="str">
        <f t="shared" si="17"/>
        <v xml:space="preserve"> </v>
      </c>
      <c r="M319" s="79"/>
      <c r="N319" s="80"/>
      <c r="O319" s="80"/>
      <c r="P319" s="75">
        <f t="shared" si="20"/>
        <v>0</v>
      </c>
      <c r="Q319" s="76" t="str">
        <f t="shared" si="18"/>
        <v xml:space="preserve"> </v>
      </c>
      <c r="R319" s="167"/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9"/>
        <v>0</v>
      </c>
      <c r="L320" s="76" t="str">
        <f t="shared" si="17"/>
        <v xml:space="preserve"> </v>
      </c>
      <c r="M320" s="79"/>
      <c r="N320" s="80"/>
      <c r="O320" s="80"/>
      <c r="P320" s="75">
        <f t="shared" si="20"/>
        <v>0</v>
      </c>
      <c r="Q320" s="76" t="str">
        <f t="shared" si="18"/>
        <v xml:space="preserve"> </v>
      </c>
      <c r="R320" s="167"/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9"/>
        <v>0</v>
      </c>
      <c r="L321" s="76" t="str">
        <f t="shared" si="17"/>
        <v xml:space="preserve"> </v>
      </c>
      <c r="M321" s="79"/>
      <c r="N321" s="80"/>
      <c r="O321" s="80"/>
      <c r="P321" s="75">
        <f t="shared" si="20"/>
        <v>0</v>
      </c>
      <c r="Q321" s="76" t="str">
        <f t="shared" si="18"/>
        <v xml:space="preserve"> </v>
      </c>
      <c r="R321" s="167"/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9"/>
        <v>0</v>
      </c>
      <c r="L322" s="76" t="str">
        <f t="shared" si="17"/>
        <v xml:space="preserve"> </v>
      </c>
      <c r="M322" s="79"/>
      <c r="N322" s="80"/>
      <c r="O322" s="80"/>
      <c r="P322" s="75">
        <f t="shared" si="20"/>
        <v>0</v>
      </c>
      <c r="Q322" s="76" t="str">
        <f t="shared" si="18"/>
        <v xml:space="preserve"> </v>
      </c>
      <c r="R322" s="167"/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9"/>
        <v>0</v>
      </c>
      <c r="L323" s="76" t="str">
        <f t="shared" si="17"/>
        <v xml:space="preserve"> </v>
      </c>
      <c r="M323" s="79"/>
      <c r="N323" s="80"/>
      <c r="O323" s="80"/>
      <c r="P323" s="75">
        <f t="shared" si="20"/>
        <v>0</v>
      </c>
      <c r="Q323" s="76" t="str">
        <f t="shared" si="18"/>
        <v xml:space="preserve"> </v>
      </c>
      <c r="R323" s="167"/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9"/>
        <v>0</v>
      </c>
      <c r="L324" s="76" t="str">
        <f t="shared" si="17"/>
        <v xml:space="preserve"> </v>
      </c>
      <c r="M324" s="79"/>
      <c r="N324" s="80"/>
      <c r="O324" s="80"/>
      <c r="P324" s="75">
        <f t="shared" si="20"/>
        <v>0</v>
      </c>
      <c r="Q324" s="76" t="str">
        <f t="shared" si="18"/>
        <v xml:space="preserve"> </v>
      </c>
      <c r="R324" s="167"/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9"/>
        <v>0</v>
      </c>
      <c r="L325" s="76" t="str">
        <f t="shared" si="17"/>
        <v xml:space="preserve"> </v>
      </c>
      <c r="M325" s="79"/>
      <c r="N325" s="80"/>
      <c r="O325" s="80"/>
      <c r="P325" s="75">
        <f t="shared" si="20"/>
        <v>0</v>
      </c>
      <c r="Q325" s="76" t="str">
        <f t="shared" si="18"/>
        <v xml:space="preserve"> </v>
      </c>
      <c r="R325" s="167"/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9"/>
        <v>0</v>
      </c>
      <c r="L326" s="78" t="str">
        <f t="shared" si="17"/>
        <v xml:space="preserve"> </v>
      </c>
      <c r="M326" s="83"/>
      <c r="N326" s="84"/>
      <c r="O326" s="84"/>
      <c r="P326" s="77">
        <f t="shared" si="20"/>
        <v>0</v>
      </c>
      <c r="Q326" s="78" t="str">
        <f t="shared" si="18"/>
        <v xml:space="preserve"> </v>
      </c>
      <c r="R326" s="168"/>
    </row>
  </sheetData>
  <sheetProtection algorithmName="SHA-512" hashValue="HuReDyFPSjnJr2sq2odUyA8UvO3qaAFPF0rgZWZzBKQvQXdGtWG4MKvIlwsaksKOHs+dsBLo9jqCWXIgHviEPQ==" saltValue="KqWwLSSU9DEdKHiw6OeewQ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326"/>
  <sheetViews>
    <sheetView showZeros="0" tabSelected="1" workbookViewId="0">
      <pane xSplit="6" ySplit="6" topLeftCell="G40" activePane="bottomRight" state="frozen"/>
      <selection pane="topRight" activeCell="G1" sqref="G1"/>
      <selection pane="bottomLeft" activeCell="A7" sqref="A7"/>
      <selection pane="bottomRight" activeCell="O52" sqref="O52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59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122">
        <v>2</v>
      </c>
      <c r="I6" s="122">
        <v>3</v>
      </c>
      <c r="J6" s="221"/>
      <c r="K6" s="221"/>
      <c r="L6" s="223"/>
      <c r="M6" s="225"/>
      <c r="N6" s="221"/>
      <c r="O6" s="221"/>
      <c r="P6" s="221"/>
      <c r="Q6" s="209"/>
      <c r="R6" s="253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153"/>
      <c r="H7" s="154"/>
      <c r="I7" s="82"/>
      <c r="J7" s="154"/>
      <c r="K7" s="73">
        <f>IF(COUNTA(G7:I7)=0,0,ROUND((SUM(G7:I7)/COUNTA(G7:I7)*$J$1+SUM(J7)*$J$2)/($J$1+$J$2),0))</f>
        <v>0</v>
      </c>
      <c r="L7" s="74" t="str">
        <f t="shared" ref="L7" si="0">VLOOKUP(K7,predikat,2)</f>
        <v xml:space="preserve"> </v>
      </c>
      <c r="M7" s="157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69"/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155"/>
      <c r="H8" s="156"/>
      <c r="I8" s="80"/>
      <c r="J8" s="156"/>
      <c r="K8" s="75">
        <f t="shared" ref="K8:K71" si="2">IF(COUNTA(G8:I8)=0,0,ROUND((SUM(G8:I8)/COUNTA(G8:I8)*$J$1+SUM(J8)*$J$2)/($J$1+$J$2),0))</f>
        <v>0</v>
      </c>
      <c r="L8" s="76" t="str">
        <f t="shared" ref="L8:L70" si="3">VLOOKUP(K8,predikat,2)</f>
        <v xml:space="preserve"> </v>
      </c>
      <c r="M8" s="158"/>
      <c r="N8" s="80"/>
      <c r="O8" s="80"/>
      <c r="P8" s="75">
        <f t="shared" ref="P8:P71" si="4">IF(SUM(M8:O8)=0,0,ROUND(SUM(M8:O8)/COUNTA(M8:O8),0))</f>
        <v>0</v>
      </c>
      <c r="Q8" s="76" t="str">
        <f t="shared" si="1"/>
        <v xml:space="preserve"> </v>
      </c>
      <c r="R8" s="167"/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155"/>
      <c r="H9" s="156"/>
      <c r="I9" s="80"/>
      <c r="J9" s="156"/>
      <c r="K9" s="75">
        <f t="shared" si="2"/>
        <v>0</v>
      </c>
      <c r="L9" s="76" t="str">
        <f t="shared" si="3"/>
        <v xml:space="preserve"> </v>
      </c>
      <c r="M9" s="158"/>
      <c r="N9" s="80"/>
      <c r="O9" s="80"/>
      <c r="P9" s="75">
        <f t="shared" si="4"/>
        <v>0</v>
      </c>
      <c r="Q9" s="76" t="str">
        <f t="shared" si="1"/>
        <v xml:space="preserve"> </v>
      </c>
      <c r="R9" s="167"/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155"/>
      <c r="H10" s="156"/>
      <c r="I10" s="80"/>
      <c r="J10" s="156"/>
      <c r="K10" s="75">
        <f t="shared" si="2"/>
        <v>0</v>
      </c>
      <c r="L10" s="76" t="str">
        <f t="shared" si="3"/>
        <v xml:space="preserve"> </v>
      </c>
      <c r="M10" s="158"/>
      <c r="N10" s="80"/>
      <c r="O10" s="80"/>
      <c r="P10" s="75">
        <f t="shared" si="4"/>
        <v>0</v>
      </c>
      <c r="Q10" s="76" t="str">
        <f t="shared" si="1"/>
        <v xml:space="preserve"> </v>
      </c>
      <c r="R10" s="167"/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155"/>
      <c r="H11" s="156"/>
      <c r="I11" s="80"/>
      <c r="J11" s="156"/>
      <c r="K11" s="75">
        <f t="shared" si="2"/>
        <v>0</v>
      </c>
      <c r="L11" s="76" t="str">
        <f t="shared" si="3"/>
        <v xml:space="preserve"> </v>
      </c>
      <c r="M11" s="158"/>
      <c r="N11" s="80"/>
      <c r="O11" s="80"/>
      <c r="P11" s="75">
        <f t="shared" si="4"/>
        <v>0</v>
      </c>
      <c r="Q11" s="76" t="str">
        <f t="shared" si="1"/>
        <v xml:space="preserve"> </v>
      </c>
      <c r="R11" s="167"/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155"/>
      <c r="H12" s="156"/>
      <c r="I12" s="80"/>
      <c r="J12" s="156"/>
      <c r="K12" s="75">
        <f t="shared" si="2"/>
        <v>0</v>
      </c>
      <c r="L12" s="76" t="str">
        <f t="shared" si="3"/>
        <v xml:space="preserve"> </v>
      </c>
      <c r="M12" s="158"/>
      <c r="N12" s="80"/>
      <c r="O12" s="80"/>
      <c r="P12" s="75">
        <f t="shared" si="4"/>
        <v>0</v>
      </c>
      <c r="Q12" s="76" t="str">
        <f t="shared" si="1"/>
        <v xml:space="preserve"> </v>
      </c>
      <c r="R12" s="167"/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155"/>
      <c r="H13" s="156"/>
      <c r="I13" s="80"/>
      <c r="J13" s="156"/>
      <c r="K13" s="75">
        <f t="shared" si="2"/>
        <v>0</v>
      </c>
      <c r="L13" s="76" t="str">
        <f t="shared" si="3"/>
        <v xml:space="preserve"> </v>
      </c>
      <c r="M13" s="158"/>
      <c r="N13" s="80"/>
      <c r="O13" s="80"/>
      <c r="P13" s="75">
        <f t="shared" si="4"/>
        <v>0</v>
      </c>
      <c r="Q13" s="76" t="str">
        <f t="shared" si="1"/>
        <v xml:space="preserve"> </v>
      </c>
      <c r="R13" s="167"/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155"/>
      <c r="H14" s="156"/>
      <c r="I14" s="80"/>
      <c r="J14" s="156"/>
      <c r="K14" s="75">
        <f t="shared" si="2"/>
        <v>0</v>
      </c>
      <c r="L14" s="76" t="str">
        <f t="shared" si="3"/>
        <v xml:space="preserve"> </v>
      </c>
      <c r="M14" s="158"/>
      <c r="N14" s="80"/>
      <c r="O14" s="80"/>
      <c r="P14" s="75">
        <f t="shared" si="4"/>
        <v>0</v>
      </c>
      <c r="Q14" s="76" t="str">
        <f t="shared" si="1"/>
        <v xml:space="preserve"> </v>
      </c>
      <c r="R14" s="167"/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155"/>
      <c r="H15" s="156"/>
      <c r="I15" s="80"/>
      <c r="J15" s="156"/>
      <c r="K15" s="75">
        <f t="shared" si="2"/>
        <v>0</v>
      </c>
      <c r="L15" s="76" t="str">
        <f t="shared" si="3"/>
        <v xml:space="preserve"> </v>
      </c>
      <c r="M15" s="158"/>
      <c r="N15" s="80"/>
      <c r="O15" s="80"/>
      <c r="P15" s="75">
        <f t="shared" si="4"/>
        <v>0</v>
      </c>
      <c r="Q15" s="76" t="str">
        <f t="shared" si="1"/>
        <v xml:space="preserve"> </v>
      </c>
      <c r="R15" s="167"/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155"/>
      <c r="H16" s="156"/>
      <c r="I16" s="80"/>
      <c r="J16" s="156"/>
      <c r="K16" s="75">
        <f t="shared" si="2"/>
        <v>0</v>
      </c>
      <c r="L16" s="76" t="str">
        <f t="shared" si="3"/>
        <v xml:space="preserve"> </v>
      </c>
      <c r="M16" s="158"/>
      <c r="N16" s="80"/>
      <c r="O16" s="80"/>
      <c r="P16" s="75">
        <f t="shared" si="4"/>
        <v>0</v>
      </c>
      <c r="Q16" s="76" t="str">
        <f t="shared" si="1"/>
        <v xml:space="preserve"> </v>
      </c>
      <c r="R16" s="167"/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155"/>
      <c r="H17" s="156"/>
      <c r="I17" s="80"/>
      <c r="J17" s="156"/>
      <c r="K17" s="75">
        <f t="shared" si="2"/>
        <v>0</v>
      </c>
      <c r="L17" s="76" t="str">
        <f t="shared" si="3"/>
        <v xml:space="preserve"> </v>
      </c>
      <c r="M17" s="158"/>
      <c r="N17" s="80"/>
      <c r="O17" s="80"/>
      <c r="P17" s="75">
        <f t="shared" si="4"/>
        <v>0</v>
      </c>
      <c r="Q17" s="76" t="str">
        <f t="shared" si="1"/>
        <v xml:space="preserve"> </v>
      </c>
      <c r="R17" s="167"/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155"/>
      <c r="H18" s="156"/>
      <c r="I18" s="80"/>
      <c r="J18" s="156"/>
      <c r="K18" s="75">
        <f t="shared" si="2"/>
        <v>0</v>
      </c>
      <c r="L18" s="76" t="str">
        <f t="shared" si="3"/>
        <v xml:space="preserve"> </v>
      </c>
      <c r="M18" s="158"/>
      <c r="N18" s="80"/>
      <c r="O18" s="80"/>
      <c r="P18" s="75">
        <f t="shared" si="4"/>
        <v>0</v>
      </c>
      <c r="Q18" s="76" t="str">
        <f t="shared" si="1"/>
        <v xml:space="preserve"> </v>
      </c>
      <c r="R18" s="167"/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155"/>
      <c r="H19" s="156"/>
      <c r="I19" s="80"/>
      <c r="J19" s="156"/>
      <c r="K19" s="75">
        <f t="shared" si="2"/>
        <v>0</v>
      </c>
      <c r="L19" s="76" t="str">
        <f t="shared" si="3"/>
        <v xml:space="preserve"> </v>
      </c>
      <c r="M19" s="158"/>
      <c r="N19" s="80"/>
      <c r="O19" s="80"/>
      <c r="P19" s="75">
        <f t="shared" si="4"/>
        <v>0</v>
      </c>
      <c r="Q19" s="76" t="str">
        <f t="shared" si="1"/>
        <v xml:space="preserve"> </v>
      </c>
      <c r="R19" s="167"/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155"/>
      <c r="H20" s="156"/>
      <c r="I20" s="80"/>
      <c r="J20" s="156"/>
      <c r="K20" s="75">
        <f t="shared" si="2"/>
        <v>0</v>
      </c>
      <c r="L20" s="76" t="str">
        <f t="shared" si="3"/>
        <v xml:space="preserve"> </v>
      </c>
      <c r="M20" s="158"/>
      <c r="N20" s="80"/>
      <c r="O20" s="80"/>
      <c r="P20" s="75">
        <f t="shared" si="4"/>
        <v>0</v>
      </c>
      <c r="Q20" s="76" t="str">
        <f t="shared" si="1"/>
        <v xml:space="preserve"> </v>
      </c>
      <c r="R20" s="167"/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155"/>
      <c r="H21" s="156"/>
      <c r="I21" s="80"/>
      <c r="J21" s="156"/>
      <c r="K21" s="75">
        <f t="shared" si="2"/>
        <v>0</v>
      </c>
      <c r="L21" s="76" t="str">
        <f t="shared" si="3"/>
        <v xml:space="preserve"> </v>
      </c>
      <c r="M21" s="158"/>
      <c r="N21" s="80"/>
      <c r="O21" s="80"/>
      <c r="P21" s="75">
        <f t="shared" si="4"/>
        <v>0</v>
      </c>
      <c r="Q21" s="76" t="str">
        <f t="shared" si="1"/>
        <v xml:space="preserve"> </v>
      </c>
      <c r="R21" s="167"/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155"/>
      <c r="H22" s="156"/>
      <c r="I22" s="80"/>
      <c r="J22" s="156"/>
      <c r="K22" s="75">
        <f t="shared" si="2"/>
        <v>0</v>
      </c>
      <c r="L22" s="76" t="str">
        <f t="shared" si="3"/>
        <v xml:space="preserve"> </v>
      </c>
      <c r="M22" s="158"/>
      <c r="N22" s="80"/>
      <c r="O22" s="80"/>
      <c r="P22" s="75">
        <f t="shared" si="4"/>
        <v>0</v>
      </c>
      <c r="Q22" s="76" t="str">
        <f t="shared" si="1"/>
        <v xml:space="preserve"> </v>
      </c>
      <c r="R22" s="167"/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155"/>
      <c r="H23" s="156"/>
      <c r="I23" s="80"/>
      <c r="J23" s="156"/>
      <c r="K23" s="75">
        <f t="shared" si="2"/>
        <v>0</v>
      </c>
      <c r="L23" s="76" t="str">
        <f t="shared" si="3"/>
        <v xml:space="preserve"> </v>
      </c>
      <c r="M23" s="158"/>
      <c r="N23" s="80"/>
      <c r="O23" s="80"/>
      <c r="P23" s="75">
        <f t="shared" si="4"/>
        <v>0</v>
      </c>
      <c r="Q23" s="76" t="str">
        <f t="shared" si="1"/>
        <v xml:space="preserve"> </v>
      </c>
      <c r="R23" s="167"/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155"/>
      <c r="H24" s="156"/>
      <c r="I24" s="80"/>
      <c r="J24" s="156"/>
      <c r="K24" s="75">
        <f t="shared" si="2"/>
        <v>0</v>
      </c>
      <c r="L24" s="76" t="str">
        <f t="shared" si="3"/>
        <v xml:space="preserve"> </v>
      </c>
      <c r="M24" s="158"/>
      <c r="N24" s="80"/>
      <c r="O24" s="80"/>
      <c r="P24" s="75">
        <f t="shared" si="4"/>
        <v>0</v>
      </c>
      <c r="Q24" s="76" t="str">
        <f t="shared" si="1"/>
        <v xml:space="preserve"> </v>
      </c>
      <c r="R24" s="167"/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155"/>
      <c r="H25" s="156"/>
      <c r="I25" s="80"/>
      <c r="J25" s="156"/>
      <c r="K25" s="75">
        <f t="shared" si="2"/>
        <v>0</v>
      </c>
      <c r="L25" s="76" t="str">
        <f t="shared" si="3"/>
        <v xml:space="preserve"> </v>
      </c>
      <c r="M25" s="158"/>
      <c r="N25" s="80"/>
      <c r="O25" s="80"/>
      <c r="P25" s="75">
        <f t="shared" si="4"/>
        <v>0</v>
      </c>
      <c r="Q25" s="76" t="str">
        <f t="shared" si="1"/>
        <v xml:space="preserve"> </v>
      </c>
      <c r="R25" s="167"/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155"/>
      <c r="H26" s="156"/>
      <c r="I26" s="80"/>
      <c r="J26" s="156"/>
      <c r="K26" s="75">
        <f t="shared" si="2"/>
        <v>0</v>
      </c>
      <c r="L26" s="76" t="str">
        <f t="shared" si="3"/>
        <v xml:space="preserve"> </v>
      </c>
      <c r="M26" s="158"/>
      <c r="N26" s="80"/>
      <c r="O26" s="80"/>
      <c r="P26" s="75">
        <f t="shared" si="4"/>
        <v>0</v>
      </c>
      <c r="Q26" s="76" t="str">
        <f t="shared" si="1"/>
        <v xml:space="preserve"> </v>
      </c>
      <c r="R26" s="167"/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155"/>
      <c r="H27" s="156"/>
      <c r="I27" s="80"/>
      <c r="J27" s="156"/>
      <c r="K27" s="75">
        <f t="shared" si="2"/>
        <v>0</v>
      </c>
      <c r="L27" s="76" t="str">
        <f t="shared" si="3"/>
        <v xml:space="preserve"> </v>
      </c>
      <c r="M27" s="158"/>
      <c r="N27" s="80"/>
      <c r="O27" s="80"/>
      <c r="P27" s="75">
        <f t="shared" si="4"/>
        <v>0</v>
      </c>
      <c r="Q27" s="76" t="str">
        <f t="shared" si="1"/>
        <v xml:space="preserve"> </v>
      </c>
      <c r="R27" s="167"/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155"/>
      <c r="H28" s="156"/>
      <c r="I28" s="80"/>
      <c r="J28" s="156"/>
      <c r="K28" s="75">
        <f t="shared" si="2"/>
        <v>0</v>
      </c>
      <c r="L28" s="76" t="str">
        <f t="shared" si="3"/>
        <v xml:space="preserve"> </v>
      </c>
      <c r="M28" s="158"/>
      <c r="N28" s="80"/>
      <c r="O28" s="80"/>
      <c r="P28" s="75">
        <f t="shared" si="4"/>
        <v>0</v>
      </c>
      <c r="Q28" s="76" t="str">
        <f t="shared" si="1"/>
        <v xml:space="preserve"> </v>
      </c>
      <c r="R28" s="167"/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155"/>
      <c r="H29" s="156"/>
      <c r="I29" s="80"/>
      <c r="J29" s="156"/>
      <c r="K29" s="75">
        <f t="shared" si="2"/>
        <v>0</v>
      </c>
      <c r="L29" s="76" t="str">
        <f t="shared" si="3"/>
        <v xml:space="preserve"> </v>
      </c>
      <c r="M29" s="158"/>
      <c r="N29" s="80"/>
      <c r="O29" s="80"/>
      <c r="P29" s="75">
        <f t="shared" si="4"/>
        <v>0</v>
      </c>
      <c r="Q29" s="76" t="str">
        <f t="shared" si="1"/>
        <v xml:space="preserve"> </v>
      </c>
      <c r="R29" s="167"/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155"/>
      <c r="H30" s="156"/>
      <c r="I30" s="80"/>
      <c r="J30" s="156"/>
      <c r="K30" s="75">
        <f t="shared" si="2"/>
        <v>0</v>
      </c>
      <c r="L30" s="76" t="str">
        <f t="shared" si="3"/>
        <v xml:space="preserve"> </v>
      </c>
      <c r="M30" s="158"/>
      <c r="N30" s="80"/>
      <c r="O30" s="80"/>
      <c r="P30" s="75">
        <f t="shared" si="4"/>
        <v>0</v>
      </c>
      <c r="Q30" s="76" t="str">
        <f t="shared" si="1"/>
        <v xml:space="preserve"> </v>
      </c>
      <c r="R30" s="167"/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155"/>
      <c r="H31" s="156"/>
      <c r="I31" s="80"/>
      <c r="J31" s="156"/>
      <c r="K31" s="75">
        <f t="shared" si="2"/>
        <v>0</v>
      </c>
      <c r="L31" s="76" t="str">
        <f t="shared" si="3"/>
        <v xml:space="preserve"> </v>
      </c>
      <c r="M31" s="158"/>
      <c r="N31" s="80"/>
      <c r="O31" s="80"/>
      <c r="P31" s="75">
        <f t="shared" si="4"/>
        <v>0</v>
      </c>
      <c r="Q31" s="76" t="str">
        <f t="shared" si="1"/>
        <v xml:space="preserve"> </v>
      </c>
      <c r="R31" s="167"/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155"/>
      <c r="H32" s="156"/>
      <c r="I32" s="80"/>
      <c r="J32" s="156"/>
      <c r="K32" s="75">
        <f t="shared" si="2"/>
        <v>0</v>
      </c>
      <c r="L32" s="76" t="str">
        <f t="shared" si="3"/>
        <v xml:space="preserve"> </v>
      </c>
      <c r="M32" s="158"/>
      <c r="N32" s="80"/>
      <c r="O32" s="80"/>
      <c r="P32" s="75">
        <f t="shared" si="4"/>
        <v>0</v>
      </c>
      <c r="Q32" s="76" t="str">
        <f t="shared" si="1"/>
        <v xml:space="preserve"> </v>
      </c>
      <c r="R32" s="167"/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155"/>
      <c r="H33" s="156"/>
      <c r="I33" s="80"/>
      <c r="J33" s="156"/>
      <c r="K33" s="75">
        <f t="shared" si="2"/>
        <v>0</v>
      </c>
      <c r="L33" s="76" t="str">
        <f t="shared" si="3"/>
        <v xml:space="preserve"> </v>
      </c>
      <c r="M33" s="158"/>
      <c r="N33" s="80"/>
      <c r="O33" s="80"/>
      <c r="P33" s="75">
        <f t="shared" si="4"/>
        <v>0</v>
      </c>
      <c r="Q33" s="76" t="str">
        <f t="shared" si="1"/>
        <v xml:space="preserve"> </v>
      </c>
      <c r="R33" s="167"/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155"/>
      <c r="H34" s="156"/>
      <c r="I34" s="80"/>
      <c r="J34" s="156"/>
      <c r="K34" s="75">
        <f t="shared" si="2"/>
        <v>0</v>
      </c>
      <c r="L34" s="76" t="str">
        <f t="shared" si="3"/>
        <v xml:space="preserve"> </v>
      </c>
      <c r="M34" s="158"/>
      <c r="N34" s="80"/>
      <c r="O34" s="80"/>
      <c r="P34" s="75">
        <f t="shared" si="4"/>
        <v>0</v>
      </c>
      <c r="Q34" s="76" t="str">
        <f t="shared" si="1"/>
        <v xml:space="preserve"> </v>
      </c>
      <c r="R34" s="167"/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155"/>
      <c r="H35" s="156"/>
      <c r="I35" s="80"/>
      <c r="J35" s="156"/>
      <c r="K35" s="75">
        <f t="shared" si="2"/>
        <v>0</v>
      </c>
      <c r="L35" s="76" t="str">
        <f t="shared" si="3"/>
        <v xml:space="preserve"> </v>
      </c>
      <c r="M35" s="158"/>
      <c r="N35" s="80"/>
      <c r="O35" s="80"/>
      <c r="P35" s="75">
        <f t="shared" si="4"/>
        <v>0</v>
      </c>
      <c r="Q35" s="76" t="str">
        <f t="shared" si="1"/>
        <v xml:space="preserve"> </v>
      </c>
      <c r="R35" s="167"/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155"/>
      <c r="H36" s="156"/>
      <c r="I36" s="80"/>
      <c r="J36" s="156"/>
      <c r="K36" s="75">
        <f t="shared" si="2"/>
        <v>0</v>
      </c>
      <c r="L36" s="76" t="str">
        <f t="shared" si="3"/>
        <v xml:space="preserve"> </v>
      </c>
      <c r="M36" s="158"/>
      <c r="N36" s="80"/>
      <c r="O36" s="80"/>
      <c r="P36" s="75">
        <f t="shared" si="4"/>
        <v>0</v>
      </c>
      <c r="Q36" s="76" t="str">
        <f t="shared" si="1"/>
        <v xml:space="preserve"> </v>
      </c>
      <c r="R36" s="167"/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155"/>
      <c r="H37" s="156"/>
      <c r="I37" s="80"/>
      <c r="J37" s="156"/>
      <c r="K37" s="75">
        <f t="shared" si="2"/>
        <v>0</v>
      </c>
      <c r="L37" s="76" t="str">
        <f t="shared" si="3"/>
        <v xml:space="preserve"> </v>
      </c>
      <c r="M37" s="158"/>
      <c r="N37" s="80"/>
      <c r="O37" s="80"/>
      <c r="P37" s="75">
        <f t="shared" si="4"/>
        <v>0</v>
      </c>
      <c r="Q37" s="76" t="str">
        <f t="shared" si="1"/>
        <v xml:space="preserve"> </v>
      </c>
      <c r="R37" s="167"/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155"/>
      <c r="H38" s="156"/>
      <c r="I38" s="80"/>
      <c r="J38" s="156"/>
      <c r="K38" s="75">
        <f t="shared" si="2"/>
        <v>0</v>
      </c>
      <c r="L38" s="76" t="str">
        <f t="shared" si="3"/>
        <v xml:space="preserve"> </v>
      </c>
      <c r="M38" s="158"/>
      <c r="N38" s="80"/>
      <c r="O38" s="80"/>
      <c r="P38" s="75">
        <f t="shared" si="4"/>
        <v>0</v>
      </c>
      <c r="Q38" s="76" t="str">
        <f t="shared" si="1"/>
        <v xml:space="preserve"> </v>
      </c>
      <c r="R38" s="167"/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155"/>
      <c r="H39" s="156"/>
      <c r="I39" s="80"/>
      <c r="J39" s="156"/>
      <c r="K39" s="75">
        <f t="shared" si="2"/>
        <v>0</v>
      </c>
      <c r="L39" s="76" t="str">
        <f t="shared" si="3"/>
        <v xml:space="preserve"> </v>
      </c>
      <c r="M39" s="158"/>
      <c r="N39" s="80"/>
      <c r="O39" s="80"/>
      <c r="P39" s="75">
        <f t="shared" si="4"/>
        <v>0</v>
      </c>
      <c r="Q39" s="76" t="str">
        <f t="shared" si="1"/>
        <v xml:space="preserve"> </v>
      </c>
      <c r="R39" s="167"/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155"/>
      <c r="H40" s="156"/>
      <c r="I40" s="80"/>
      <c r="J40" s="156"/>
      <c r="K40" s="75">
        <f t="shared" si="2"/>
        <v>0</v>
      </c>
      <c r="L40" s="76" t="str">
        <f t="shared" si="3"/>
        <v xml:space="preserve"> </v>
      </c>
      <c r="M40" s="158"/>
      <c r="N40" s="80"/>
      <c r="O40" s="80"/>
      <c r="P40" s="75">
        <f t="shared" si="4"/>
        <v>0</v>
      </c>
      <c r="Q40" s="76" t="str">
        <f t="shared" si="1"/>
        <v xml:space="preserve"> </v>
      </c>
      <c r="R40" s="167"/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155"/>
      <c r="H41" s="156"/>
      <c r="I41" s="80"/>
      <c r="J41" s="156"/>
      <c r="K41" s="75">
        <f t="shared" si="2"/>
        <v>0</v>
      </c>
      <c r="L41" s="76" t="str">
        <f t="shared" si="3"/>
        <v xml:space="preserve"> </v>
      </c>
      <c r="M41" s="158"/>
      <c r="N41" s="80"/>
      <c r="O41" s="80"/>
      <c r="P41" s="75">
        <f t="shared" si="4"/>
        <v>0</v>
      </c>
      <c r="Q41" s="76" t="str">
        <f t="shared" si="1"/>
        <v xml:space="preserve"> </v>
      </c>
      <c r="R41" s="167"/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155"/>
      <c r="H42" s="156"/>
      <c r="I42" s="80"/>
      <c r="J42" s="156"/>
      <c r="K42" s="75">
        <f t="shared" si="2"/>
        <v>0</v>
      </c>
      <c r="L42" s="76" t="str">
        <f t="shared" si="3"/>
        <v xml:space="preserve"> </v>
      </c>
      <c r="M42" s="158"/>
      <c r="N42" s="80"/>
      <c r="O42" s="80"/>
      <c r="P42" s="75">
        <f t="shared" si="4"/>
        <v>0</v>
      </c>
      <c r="Q42" s="76" t="str">
        <f t="shared" si="1"/>
        <v xml:space="preserve"> </v>
      </c>
      <c r="R42" s="167"/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155"/>
      <c r="H43" s="156"/>
      <c r="I43" s="80"/>
      <c r="J43" s="156"/>
      <c r="K43" s="75">
        <f t="shared" si="2"/>
        <v>0</v>
      </c>
      <c r="L43" s="76" t="str">
        <f t="shared" si="3"/>
        <v xml:space="preserve"> </v>
      </c>
      <c r="M43" s="158"/>
      <c r="N43" s="80"/>
      <c r="O43" s="80"/>
      <c r="P43" s="75">
        <f t="shared" si="4"/>
        <v>0</v>
      </c>
      <c r="Q43" s="76" t="str">
        <f t="shared" si="1"/>
        <v xml:space="preserve"> </v>
      </c>
      <c r="R43" s="167"/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155"/>
      <c r="H44" s="156"/>
      <c r="I44" s="80"/>
      <c r="J44" s="156"/>
      <c r="K44" s="75">
        <f t="shared" si="2"/>
        <v>0</v>
      </c>
      <c r="L44" s="76" t="str">
        <f t="shared" si="3"/>
        <v xml:space="preserve"> </v>
      </c>
      <c r="M44" s="158"/>
      <c r="N44" s="80"/>
      <c r="O44" s="80"/>
      <c r="P44" s="75">
        <f t="shared" si="4"/>
        <v>0</v>
      </c>
      <c r="Q44" s="76" t="str">
        <f t="shared" si="1"/>
        <v xml:space="preserve"> </v>
      </c>
      <c r="R44" s="167"/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155"/>
      <c r="H45" s="156"/>
      <c r="I45" s="80"/>
      <c r="J45" s="156"/>
      <c r="K45" s="75">
        <f t="shared" si="2"/>
        <v>0</v>
      </c>
      <c r="L45" s="76" t="str">
        <f t="shared" si="3"/>
        <v xml:space="preserve"> </v>
      </c>
      <c r="M45" s="158"/>
      <c r="N45" s="80"/>
      <c r="O45" s="80"/>
      <c r="P45" s="75">
        <f t="shared" si="4"/>
        <v>0</v>
      </c>
      <c r="Q45" s="76" t="str">
        <f t="shared" si="1"/>
        <v xml:space="preserve"> </v>
      </c>
      <c r="R45" s="167"/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155"/>
      <c r="H46" s="156"/>
      <c r="I46" s="80"/>
      <c r="J46" s="156"/>
      <c r="K46" s="75">
        <f t="shared" si="2"/>
        <v>0</v>
      </c>
      <c r="L46" s="76" t="str">
        <f t="shared" si="3"/>
        <v xml:space="preserve"> </v>
      </c>
      <c r="M46" s="158"/>
      <c r="N46" s="80"/>
      <c r="O46" s="80"/>
      <c r="P46" s="75">
        <f t="shared" si="4"/>
        <v>0</v>
      </c>
      <c r="Q46" s="76" t="str">
        <f t="shared" si="1"/>
        <v xml:space="preserve"> </v>
      </c>
      <c r="R46" s="167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155">
        <v>25</v>
      </c>
      <c r="H47" s="156" t="s">
        <v>759</v>
      </c>
      <c r="I47" s="80" t="s">
        <v>759</v>
      </c>
      <c r="J47" s="156">
        <v>24</v>
      </c>
      <c r="K47" s="75">
        <f t="shared" si="2"/>
        <v>14</v>
      </c>
      <c r="L47" s="76" t="str">
        <f t="shared" si="3"/>
        <v>D</v>
      </c>
      <c r="M47" s="158" t="s">
        <v>759</v>
      </c>
      <c r="N47" s="80"/>
      <c r="O47" s="80"/>
      <c r="P47" s="75">
        <f t="shared" si="4"/>
        <v>0</v>
      </c>
      <c r="Q47" s="76" t="str">
        <f t="shared" si="1"/>
        <v xml:space="preserve"> </v>
      </c>
      <c r="R47" s="167"/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155">
        <v>60</v>
      </c>
      <c r="H48" s="156">
        <v>74</v>
      </c>
      <c r="I48" s="80">
        <v>64</v>
      </c>
      <c r="J48" s="156">
        <v>74</v>
      </c>
      <c r="K48" s="75">
        <f t="shared" si="2"/>
        <v>69</v>
      </c>
      <c r="L48" s="76" t="str">
        <f t="shared" si="3"/>
        <v>D</v>
      </c>
      <c r="M48" s="158">
        <v>83</v>
      </c>
      <c r="N48" s="80"/>
      <c r="O48" s="80"/>
      <c r="P48" s="75">
        <f t="shared" si="4"/>
        <v>83</v>
      </c>
      <c r="Q48" s="76" t="str">
        <f t="shared" si="1"/>
        <v>B</v>
      </c>
      <c r="R48" s="167"/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155">
        <v>85</v>
      </c>
      <c r="H49" s="156">
        <v>81</v>
      </c>
      <c r="I49" s="80">
        <v>78</v>
      </c>
      <c r="J49" s="156">
        <v>83</v>
      </c>
      <c r="K49" s="75">
        <f t="shared" si="2"/>
        <v>82</v>
      </c>
      <c r="L49" s="76" t="str">
        <f t="shared" si="3"/>
        <v>C</v>
      </c>
      <c r="M49" s="158">
        <v>80</v>
      </c>
      <c r="N49" s="80"/>
      <c r="O49" s="80"/>
      <c r="P49" s="75">
        <f t="shared" si="4"/>
        <v>80</v>
      </c>
      <c r="Q49" s="76" t="str">
        <f t="shared" si="1"/>
        <v>C</v>
      </c>
      <c r="R49" s="167"/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155">
        <v>85</v>
      </c>
      <c r="H50" s="156">
        <v>80</v>
      </c>
      <c r="I50" s="80">
        <v>68</v>
      </c>
      <c r="J50" s="156">
        <v>69</v>
      </c>
      <c r="K50" s="75">
        <f t="shared" si="2"/>
        <v>75</v>
      </c>
      <c r="L50" s="76" t="str">
        <f t="shared" si="3"/>
        <v>C</v>
      </c>
      <c r="M50" s="158">
        <v>78</v>
      </c>
      <c r="N50" s="80"/>
      <c r="O50" s="80"/>
      <c r="P50" s="75">
        <f t="shared" si="4"/>
        <v>78</v>
      </c>
      <c r="Q50" s="76" t="str">
        <f t="shared" si="1"/>
        <v>C</v>
      </c>
      <c r="R50" s="167"/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155">
        <v>90</v>
      </c>
      <c r="H51" s="156">
        <v>87</v>
      </c>
      <c r="I51" s="80">
        <v>75</v>
      </c>
      <c r="J51" s="156">
        <v>87</v>
      </c>
      <c r="K51" s="75">
        <f t="shared" si="2"/>
        <v>85</v>
      </c>
      <c r="L51" s="76" t="str">
        <f t="shared" si="3"/>
        <v>B</v>
      </c>
      <c r="M51" s="158">
        <v>80</v>
      </c>
      <c r="N51" s="80"/>
      <c r="O51" s="80"/>
      <c r="P51" s="75">
        <f t="shared" si="4"/>
        <v>80</v>
      </c>
      <c r="Q51" s="76" t="str">
        <f t="shared" si="1"/>
        <v>C</v>
      </c>
      <c r="R51" s="167"/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155">
        <v>90</v>
      </c>
      <c r="H52" s="156">
        <v>82</v>
      </c>
      <c r="I52" s="80">
        <v>71</v>
      </c>
      <c r="J52" s="156">
        <v>79</v>
      </c>
      <c r="K52" s="75">
        <f t="shared" si="2"/>
        <v>80</v>
      </c>
      <c r="L52" s="76" t="str">
        <f t="shared" si="3"/>
        <v>C</v>
      </c>
      <c r="M52" s="158">
        <v>85</v>
      </c>
      <c r="N52" s="80"/>
      <c r="O52" s="80"/>
      <c r="P52" s="75">
        <f t="shared" si="4"/>
        <v>85</v>
      </c>
      <c r="Q52" s="76" t="str">
        <f t="shared" si="1"/>
        <v>B</v>
      </c>
      <c r="R52" s="167"/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155" t="s">
        <v>759</v>
      </c>
      <c r="H53" s="156" t="s">
        <v>759</v>
      </c>
      <c r="I53" s="80">
        <v>30</v>
      </c>
      <c r="J53" s="156">
        <v>89</v>
      </c>
      <c r="K53" s="75">
        <f t="shared" si="2"/>
        <v>36</v>
      </c>
      <c r="L53" s="76" t="str">
        <f t="shared" si="3"/>
        <v>D</v>
      </c>
      <c r="M53" s="158">
        <v>80</v>
      </c>
      <c r="N53" s="80"/>
      <c r="O53" s="80"/>
      <c r="P53" s="75">
        <f t="shared" si="4"/>
        <v>80</v>
      </c>
      <c r="Q53" s="76" t="str">
        <f t="shared" si="1"/>
        <v>C</v>
      </c>
      <c r="R53" s="167"/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155">
        <v>85</v>
      </c>
      <c r="H54" s="156">
        <v>87</v>
      </c>
      <c r="I54" s="80">
        <v>87</v>
      </c>
      <c r="J54" s="156">
        <v>93</v>
      </c>
      <c r="K54" s="75">
        <f t="shared" si="2"/>
        <v>89</v>
      </c>
      <c r="L54" s="76" t="str">
        <f t="shared" si="3"/>
        <v>B</v>
      </c>
      <c r="M54" s="158">
        <v>85</v>
      </c>
      <c r="N54" s="80"/>
      <c r="O54" s="80"/>
      <c r="P54" s="75">
        <f t="shared" si="4"/>
        <v>85</v>
      </c>
      <c r="Q54" s="76" t="str">
        <f t="shared" si="1"/>
        <v>B</v>
      </c>
      <c r="R54" s="167"/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155">
        <v>10</v>
      </c>
      <c r="H55" s="156">
        <v>31</v>
      </c>
      <c r="I55" s="80">
        <v>69</v>
      </c>
      <c r="J55" s="156">
        <v>100</v>
      </c>
      <c r="K55" s="75">
        <f t="shared" si="2"/>
        <v>58</v>
      </c>
      <c r="L55" s="76" t="str">
        <f t="shared" si="3"/>
        <v>D</v>
      </c>
      <c r="M55" s="158">
        <v>80</v>
      </c>
      <c r="N55" s="80"/>
      <c r="O55" s="80"/>
      <c r="P55" s="75">
        <f t="shared" si="4"/>
        <v>80</v>
      </c>
      <c r="Q55" s="76" t="str">
        <f t="shared" si="1"/>
        <v>C</v>
      </c>
      <c r="R55" s="167"/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155" t="s">
        <v>759</v>
      </c>
      <c r="H56" s="156" t="s">
        <v>759</v>
      </c>
      <c r="I56" s="80">
        <v>19</v>
      </c>
      <c r="J56" s="156">
        <v>26</v>
      </c>
      <c r="K56" s="75">
        <f t="shared" si="2"/>
        <v>13</v>
      </c>
      <c r="L56" s="76" t="str">
        <f t="shared" si="3"/>
        <v>D</v>
      </c>
      <c r="M56" s="158" t="s">
        <v>759</v>
      </c>
      <c r="N56" s="80"/>
      <c r="O56" s="80"/>
      <c r="P56" s="75">
        <f t="shared" si="4"/>
        <v>0</v>
      </c>
      <c r="Q56" s="76" t="str">
        <f t="shared" si="1"/>
        <v xml:space="preserve"> </v>
      </c>
      <c r="R56" s="167"/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155">
        <v>85</v>
      </c>
      <c r="H57" s="156">
        <v>67</v>
      </c>
      <c r="I57" s="80">
        <v>78</v>
      </c>
      <c r="J57" s="156">
        <v>96</v>
      </c>
      <c r="K57" s="75">
        <f t="shared" si="2"/>
        <v>83</v>
      </c>
      <c r="L57" s="76" t="str">
        <f t="shared" si="3"/>
        <v>B</v>
      </c>
      <c r="M57" s="158">
        <v>83</v>
      </c>
      <c r="N57" s="80"/>
      <c r="O57" s="80"/>
      <c r="P57" s="75">
        <f t="shared" si="4"/>
        <v>83</v>
      </c>
      <c r="Q57" s="76" t="str">
        <f t="shared" si="1"/>
        <v>B</v>
      </c>
      <c r="R57" s="167"/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155">
        <v>95</v>
      </c>
      <c r="H58" s="156">
        <v>94</v>
      </c>
      <c r="I58" s="80">
        <v>100</v>
      </c>
      <c r="J58" s="156">
        <v>100</v>
      </c>
      <c r="K58" s="75">
        <f t="shared" si="2"/>
        <v>98</v>
      </c>
      <c r="L58" s="76" t="str">
        <f t="shared" si="3"/>
        <v>A</v>
      </c>
      <c r="M58" s="158">
        <v>85</v>
      </c>
      <c r="N58" s="80"/>
      <c r="O58" s="80"/>
      <c r="P58" s="75">
        <f t="shared" si="4"/>
        <v>85</v>
      </c>
      <c r="Q58" s="76" t="str">
        <f t="shared" si="1"/>
        <v>B</v>
      </c>
      <c r="R58" s="167"/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155" t="s">
        <v>759</v>
      </c>
      <c r="H59" s="156" t="s">
        <v>759</v>
      </c>
      <c r="I59" s="80">
        <v>62</v>
      </c>
      <c r="J59" s="156">
        <v>61</v>
      </c>
      <c r="K59" s="75">
        <f t="shared" si="2"/>
        <v>34</v>
      </c>
      <c r="L59" s="76" t="str">
        <f t="shared" si="3"/>
        <v>D</v>
      </c>
      <c r="M59" s="158" t="s">
        <v>759</v>
      </c>
      <c r="N59" s="80"/>
      <c r="O59" s="80"/>
      <c r="P59" s="75">
        <f t="shared" si="4"/>
        <v>0</v>
      </c>
      <c r="Q59" s="76" t="str">
        <f t="shared" si="1"/>
        <v xml:space="preserve"> </v>
      </c>
      <c r="R59" s="167"/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155">
        <v>85</v>
      </c>
      <c r="H60" s="156">
        <v>88</v>
      </c>
      <c r="I60" s="80">
        <v>75</v>
      </c>
      <c r="J60" s="156">
        <v>92</v>
      </c>
      <c r="K60" s="75">
        <f t="shared" si="2"/>
        <v>86</v>
      </c>
      <c r="L60" s="76" t="str">
        <f t="shared" si="3"/>
        <v>B</v>
      </c>
      <c r="M60" s="158">
        <v>83</v>
      </c>
      <c r="N60" s="80"/>
      <c r="O60" s="80"/>
      <c r="P60" s="75">
        <f t="shared" si="4"/>
        <v>83</v>
      </c>
      <c r="Q60" s="76" t="str">
        <f t="shared" si="1"/>
        <v>B</v>
      </c>
      <c r="R60" s="167"/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155">
        <v>80</v>
      </c>
      <c r="H61" s="156">
        <v>87</v>
      </c>
      <c r="I61" s="80">
        <v>98</v>
      </c>
      <c r="J61" s="156">
        <v>100</v>
      </c>
      <c r="K61" s="75">
        <f t="shared" si="2"/>
        <v>92</v>
      </c>
      <c r="L61" s="76" t="str">
        <f t="shared" si="3"/>
        <v>A</v>
      </c>
      <c r="M61" s="158">
        <v>83</v>
      </c>
      <c r="N61" s="80"/>
      <c r="O61" s="80"/>
      <c r="P61" s="75">
        <f t="shared" si="4"/>
        <v>83</v>
      </c>
      <c r="Q61" s="76" t="str">
        <f t="shared" si="1"/>
        <v>B</v>
      </c>
      <c r="R61" s="167"/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155" t="s">
        <v>759</v>
      </c>
      <c r="H62" s="156" t="s">
        <v>759</v>
      </c>
      <c r="I62" s="80" t="s">
        <v>759</v>
      </c>
      <c r="J62" s="156">
        <v>66</v>
      </c>
      <c r="K62" s="75">
        <f t="shared" si="2"/>
        <v>22</v>
      </c>
      <c r="L62" s="76" t="str">
        <f t="shared" si="3"/>
        <v>D</v>
      </c>
      <c r="M62" s="158" t="s">
        <v>759</v>
      </c>
      <c r="N62" s="80"/>
      <c r="O62" s="80"/>
      <c r="P62" s="75">
        <f t="shared" si="4"/>
        <v>0</v>
      </c>
      <c r="Q62" s="76" t="str">
        <f t="shared" si="1"/>
        <v xml:space="preserve"> </v>
      </c>
      <c r="R62" s="167"/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155">
        <v>70</v>
      </c>
      <c r="H63" s="156">
        <v>81</v>
      </c>
      <c r="I63" s="80">
        <v>78</v>
      </c>
      <c r="J63" s="156">
        <v>100</v>
      </c>
      <c r="K63" s="75">
        <f t="shared" si="2"/>
        <v>84</v>
      </c>
      <c r="L63" s="76" t="str">
        <f t="shared" si="3"/>
        <v>B</v>
      </c>
      <c r="M63" s="158">
        <v>80</v>
      </c>
      <c r="N63" s="80"/>
      <c r="O63" s="80"/>
      <c r="P63" s="75">
        <f t="shared" si="4"/>
        <v>80</v>
      </c>
      <c r="Q63" s="76" t="str">
        <f t="shared" si="1"/>
        <v>C</v>
      </c>
      <c r="R63" s="167"/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155">
        <v>90</v>
      </c>
      <c r="H64" s="156">
        <v>88</v>
      </c>
      <c r="I64" s="80">
        <v>77</v>
      </c>
      <c r="J64" s="156">
        <v>100</v>
      </c>
      <c r="K64" s="75">
        <f t="shared" si="2"/>
        <v>90</v>
      </c>
      <c r="L64" s="76" t="str">
        <f t="shared" si="3"/>
        <v>B</v>
      </c>
      <c r="M64" s="158">
        <v>85</v>
      </c>
      <c r="N64" s="80"/>
      <c r="O64" s="80"/>
      <c r="P64" s="75">
        <f t="shared" si="4"/>
        <v>85</v>
      </c>
      <c r="Q64" s="76" t="str">
        <f t="shared" si="1"/>
        <v>B</v>
      </c>
      <c r="R64" s="167"/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155">
        <v>95</v>
      </c>
      <c r="H65" s="156">
        <v>100</v>
      </c>
      <c r="I65" s="80">
        <v>100</v>
      </c>
      <c r="J65" s="156">
        <v>93</v>
      </c>
      <c r="K65" s="75">
        <f t="shared" si="2"/>
        <v>97</v>
      </c>
      <c r="L65" s="76" t="str">
        <f t="shared" si="3"/>
        <v>A</v>
      </c>
      <c r="M65" s="158">
        <v>83</v>
      </c>
      <c r="N65" s="80"/>
      <c r="O65" s="80"/>
      <c r="P65" s="75">
        <f t="shared" si="4"/>
        <v>83</v>
      </c>
      <c r="Q65" s="76" t="str">
        <f t="shared" si="1"/>
        <v>B</v>
      </c>
      <c r="R65" s="167"/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155">
        <v>60</v>
      </c>
      <c r="H66" s="156">
        <v>62</v>
      </c>
      <c r="I66" s="80" t="s">
        <v>759</v>
      </c>
      <c r="J66" s="156">
        <v>51</v>
      </c>
      <c r="K66" s="75">
        <f t="shared" si="2"/>
        <v>44</v>
      </c>
      <c r="L66" s="76" t="str">
        <f t="shared" si="3"/>
        <v>D</v>
      </c>
      <c r="M66" s="158" t="s">
        <v>759</v>
      </c>
      <c r="N66" s="80"/>
      <c r="O66" s="80"/>
      <c r="P66" s="75">
        <f t="shared" si="4"/>
        <v>0</v>
      </c>
      <c r="Q66" s="76" t="str">
        <f t="shared" si="1"/>
        <v xml:space="preserve"> </v>
      </c>
      <c r="R66" s="167"/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155">
        <v>25</v>
      </c>
      <c r="H67" s="156">
        <v>39</v>
      </c>
      <c r="I67" s="80" t="s">
        <v>759</v>
      </c>
      <c r="J67" s="156">
        <v>86</v>
      </c>
      <c r="K67" s="75">
        <f t="shared" si="2"/>
        <v>43</v>
      </c>
      <c r="L67" s="76" t="str">
        <f t="shared" si="3"/>
        <v>D</v>
      </c>
      <c r="M67" s="158">
        <v>80</v>
      </c>
      <c r="N67" s="80"/>
      <c r="O67" s="80"/>
      <c r="P67" s="75">
        <f t="shared" si="4"/>
        <v>80</v>
      </c>
      <c r="Q67" s="76" t="str">
        <f t="shared" si="1"/>
        <v>C</v>
      </c>
      <c r="R67" s="167"/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155">
        <v>65</v>
      </c>
      <c r="H68" s="156">
        <v>94</v>
      </c>
      <c r="I68" s="80">
        <v>68</v>
      </c>
      <c r="J68" s="156">
        <v>62</v>
      </c>
      <c r="K68" s="75">
        <f t="shared" si="2"/>
        <v>71</v>
      </c>
      <c r="L68" s="76" t="str">
        <f t="shared" si="3"/>
        <v>D</v>
      </c>
      <c r="M68" s="158" t="s">
        <v>759</v>
      </c>
      <c r="N68" s="80"/>
      <c r="O68" s="80"/>
      <c r="P68" s="75">
        <f t="shared" si="4"/>
        <v>0</v>
      </c>
      <c r="Q68" s="76" t="str">
        <f t="shared" si="1"/>
        <v xml:space="preserve"> </v>
      </c>
      <c r="R68" s="167"/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155">
        <v>75</v>
      </c>
      <c r="H69" s="156">
        <v>68</v>
      </c>
      <c r="I69" s="80" t="s">
        <v>759</v>
      </c>
      <c r="J69" s="156">
        <v>61</v>
      </c>
      <c r="K69" s="75">
        <f t="shared" si="2"/>
        <v>52</v>
      </c>
      <c r="L69" s="76" t="str">
        <f t="shared" si="3"/>
        <v>D</v>
      </c>
      <c r="M69" s="158" t="s">
        <v>759</v>
      </c>
      <c r="N69" s="80"/>
      <c r="O69" s="80"/>
      <c r="P69" s="75">
        <f t="shared" si="4"/>
        <v>0</v>
      </c>
      <c r="Q69" s="76" t="str">
        <f t="shared" si="1"/>
        <v xml:space="preserve"> </v>
      </c>
      <c r="R69" s="167"/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155">
        <v>90</v>
      </c>
      <c r="H70" s="156">
        <v>94</v>
      </c>
      <c r="I70" s="80">
        <v>100</v>
      </c>
      <c r="J70" s="156">
        <v>100</v>
      </c>
      <c r="K70" s="75">
        <f t="shared" si="2"/>
        <v>96</v>
      </c>
      <c r="L70" s="76" t="str">
        <f t="shared" si="3"/>
        <v>A</v>
      </c>
      <c r="M70" s="158">
        <v>85</v>
      </c>
      <c r="N70" s="80"/>
      <c r="O70" s="80"/>
      <c r="P70" s="75">
        <f t="shared" si="4"/>
        <v>85</v>
      </c>
      <c r="Q70" s="76" t="str">
        <f t="shared" si="1"/>
        <v>B</v>
      </c>
      <c r="R70" s="167"/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155">
        <v>80</v>
      </c>
      <c r="H71" s="156">
        <v>74</v>
      </c>
      <c r="I71" s="80">
        <v>70</v>
      </c>
      <c r="J71" s="156">
        <v>75</v>
      </c>
      <c r="K71" s="75">
        <f t="shared" si="2"/>
        <v>75</v>
      </c>
      <c r="L71" s="76" t="str">
        <f t="shared" ref="L71:L134" si="5">VLOOKUP(K71,predikat,2)</f>
        <v>C</v>
      </c>
      <c r="M71" s="158">
        <v>85</v>
      </c>
      <c r="N71" s="80"/>
      <c r="O71" s="80"/>
      <c r="P71" s="75">
        <f t="shared" si="4"/>
        <v>85</v>
      </c>
      <c r="Q71" s="76" t="str">
        <f t="shared" ref="Q71:Q134" si="6">VLOOKUP(P71,predikat,2)</f>
        <v>B</v>
      </c>
      <c r="R71" s="167"/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155">
        <v>85</v>
      </c>
      <c r="H72" s="156">
        <v>100</v>
      </c>
      <c r="I72" s="80">
        <v>98</v>
      </c>
      <c r="J72" s="156">
        <v>100</v>
      </c>
      <c r="K72" s="75">
        <f t="shared" ref="K72:K135" si="7">IF(COUNTA(G72:I72)=0,0,ROUND((SUM(G72:I72)/COUNTA(G72:I72)*$J$1+SUM(J72)*$J$2)/($J$1+$J$2),0))</f>
        <v>96</v>
      </c>
      <c r="L72" s="76" t="str">
        <f t="shared" si="5"/>
        <v>A</v>
      </c>
      <c r="M72" s="158">
        <v>83</v>
      </c>
      <c r="N72" s="80"/>
      <c r="O72" s="80"/>
      <c r="P72" s="75">
        <f t="shared" ref="P72:P135" si="8">IF(SUM(M72:O72)=0,0,ROUND(SUM(M72:O72)/COUNTA(M72:O72),0))</f>
        <v>83</v>
      </c>
      <c r="Q72" s="76" t="str">
        <f t="shared" si="6"/>
        <v>B</v>
      </c>
      <c r="R72" s="167"/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155">
        <v>75</v>
      </c>
      <c r="H73" s="156">
        <v>82</v>
      </c>
      <c r="I73" s="80">
        <v>77</v>
      </c>
      <c r="J73" s="156">
        <v>79</v>
      </c>
      <c r="K73" s="75">
        <f t="shared" si="7"/>
        <v>78</v>
      </c>
      <c r="L73" s="76" t="str">
        <f t="shared" si="5"/>
        <v>C</v>
      </c>
      <c r="M73" s="158" t="s">
        <v>759</v>
      </c>
      <c r="N73" s="80"/>
      <c r="O73" s="80"/>
      <c r="P73" s="75">
        <f t="shared" si="8"/>
        <v>0</v>
      </c>
      <c r="Q73" s="76" t="str">
        <f t="shared" si="6"/>
        <v xml:space="preserve"> </v>
      </c>
      <c r="R73" s="167"/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155" t="s">
        <v>759</v>
      </c>
      <c r="H74" s="156">
        <v>87</v>
      </c>
      <c r="I74" s="80">
        <v>76</v>
      </c>
      <c r="J74" s="156">
        <v>93</v>
      </c>
      <c r="K74" s="75">
        <f t="shared" si="7"/>
        <v>67</v>
      </c>
      <c r="L74" s="76" t="str">
        <f t="shared" si="5"/>
        <v>D</v>
      </c>
      <c r="M74" s="158" t="s">
        <v>759</v>
      </c>
      <c r="N74" s="80"/>
      <c r="O74" s="80"/>
      <c r="P74" s="75">
        <f t="shared" si="8"/>
        <v>0</v>
      </c>
      <c r="Q74" s="76" t="str">
        <f t="shared" si="6"/>
        <v xml:space="preserve"> </v>
      </c>
      <c r="R74" s="167"/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155">
        <v>30</v>
      </c>
      <c r="H75" s="156">
        <v>32</v>
      </c>
      <c r="I75" s="80" t="s">
        <v>759</v>
      </c>
      <c r="J75" s="156">
        <v>33</v>
      </c>
      <c r="K75" s="75">
        <f t="shared" si="7"/>
        <v>25</v>
      </c>
      <c r="L75" s="76" t="str">
        <f t="shared" si="5"/>
        <v>D</v>
      </c>
      <c r="M75" s="158">
        <v>80</v>
      </c>
      <c r="N75" s="80"/>
      <c r="O75" s="80"/>
      <c r="P75" s="75">
        <f t="shared" si="8"/>
        <v>80</v>
      </c>
      <c r="Q75" s="76" t="str">
        <f t="shared" si="6"/>
        <v>C</v>
      </c>
      <c r="R75" s="167"/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155">
        <v>25</v>
      </c>
      <c r="H76" s="156">
        <v>19</v>
      </c>
      <c r="I76" s="80" t="s">
        <v>759</v>
      </c>
      <c r="J76" s="156">
        <v>30</v>
      </c>
      <c r="K76" s="75">
        <f t="shared" si="7"/>
        <v>20</v>
      </c>
      <c r="L76" s="76" t="str">
        <f t="shared" si="5"/>
        <v>D</v>
      </c>
      <c r="M76" s="158">
        <v>78</v>
      </c>
      <c r="N76" s="80"/>
      <c r="O76" s="80"/>
      <c r="P76" s="75">
        <f t="shared" si="8"/>
        <v>78</v>
      </c>
      <c r="Q76" s="76" t="str">
        <f t="shared" si="6"/>
        <v>C</v>
      </c>
      <c r="R76" s="167"/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155">
        <v>75</v>
      </c>
      <c r="H77" s="156">
        <v>88</v>
      </c>
      <c r="I77" s="80">
        <v>83</v>
      </c>
      <c r="J77" s="156">
        <v>100</v>
      </c>
      <c r="K77" s="75">
        <f t="shared" si="7"/>
        <v>88</v>
      </c>
      <c r="L77" s="76" t="str">
        <f t="shared" si="5"/>
        <v>B</v>
      </c>
      <c r="M77" s="158">
        <v>85</v>
      </c>
      <c r="N77" s="80"/>
      <c r="O77" s="80"/>
      <c r="P77" s="75">
        <f t="shared" si="8"/>
        <v>85</v>
      </c>
      <c r="Q77" s="76" t="str">
        <f t="shared" si="6"/>
        <v>B</v>
      </c>
      <c r="R77" s="167"/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155">
        <v>65</v>
      </c>
      <c r="H78" s="156">
        <v>87</v>
      </c>
      <c r="I78" s="80">
        <v>74</v>
      </c>
      <c r="J78" s="156">
        <v>97</v>
      </c>
      <c r="K78" s="75">
        <f t="shared" si="7"/>
        <v>83</v>
      </c>
      <c r="L78" s="76" t="str">
        <f t="shared" si="5"/>
        <v>B</v>
      </c>
      <c r="M78" s="158" t="s">
        <v>759</v>
      </c>
      <c r="N78" s="80"/>
      <c r="O78" s="80"/>
      <c r="P78" s="75">
        <f t="shared" si="8"/>
        <v>0</v>
      </c>
      <c r="Q78" s="76" t="str">
        <f t="shared" si="6"/>
        <v xml:space="preserve"> </v>
      </c>
      <c r="R78" s="167"/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155">
        <v>80</v>
      </c>
      <c r="H79" s="156">
        <v>100</v>
      </c>
      <c r="I79" s="80">
        <v>95</v>
      </c>
      <c r="J79" s="156">
        <v>93</v>
      </c>
      <c r="K79" s="75">
        <f t="shared" si="7"/>
        <v>92</v>
      </c>
      <c r="L79" s="76" t="str">
        <f t="shared" si="5"/>
        <v>A</v>
      </c>
      <c r="M79" s="158">
        <v>80</v>
      </c>
      <c r="N79" s="80"/>
      <c r="O79" s="80"/>
      <c r="P79" s="75">
        <f t="shared" si="8"/>
        <v>80</v>
      </c>
      <c r="Q79" s="76" t="str">
        <f t="shared" si="6"/>
        <v>C</v>
      </c>
      <c r="R79" s="167"/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155" t="s">
        <v>759</v>
      </c>
      <c r="H80" s="156">
        <v>94</v>
      </c>
      <c r="I80" s="80">
        <v>86</v>
      </c>
      <c r="J80" s="156">
        <v>93</v>
      </c>
      <c r="K80" s="75">
        <f t="shared" si="7"/>
        <v>71</v>
      </c>
      <c r="L80" s="76" t="str">
        <f t="shared" si="5"/>
        <v>D</v>
      </c>
      <c r="M80" s="158">
        <v>78</v>
      </c>
      <c r="N80" s="80"/>
      <c r="O80" s="80"/>
      <c r="P80" s="75">
        <f t="shared" si="8"/>
        <v>78</v>
      </c>
      <c r="Q80" s="76" t="str">
        <f t="shared" si="6"/>
        <v>C</v>
      </c>
      <c r="R80" s="167"/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155">
        <v>95</v>
      </c>
      <c r="H81" s="156">
        <v>87</v>
      </c>
      <c r="I81" s="80">
        <v>95</v>
      </c>
      <c r="J81" s="156">
        <v>100</v>
      </c>
      <c r="K81" s="75">
        <f t="shared" si="7"/>
        <v>95</v>
      </c>
      <c r="L81" s="76" t="str">
        <f t="shared" si="5"/>
        <v>A</v>
      </c>
      <c r="M81" s="158">
        <v>83</v>
      </c>
      <c r="N81" s="80"/>
      <c r="O81" s="80"/>
      <c r="P81" s="75">
        <f t="shared" si="8"/>
        <v>83</v>
      </c>
      <c r="Q81" s="76" t="str">
        <f t="shared" si="6"/>
        <v>B</v>
      </c>
      <c r="R81" s="167"/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155">
        <v>15</v>
      </c>
      <c r="H82" s="156">
        <v>14</v>
      </c>
      <c r="I82" s="80">
        <v>29</v>
      </c>
      <c r="J82" s="156">
        <v>27</v>
      </c>
      <c r="K82" s="75">
        <f t="shared" si="7"/>
        <v>22</v>
      </c>
      <c r="L82" s="76" t="str">
        <f t="shared" si="5"/>
        <v>D</v>
      </c>
      <c r="M82" s="158">
        <v>78</v>
      </c>
      <c r="N82" s="80"/>
      <c r="O82" s="80"/>
      <c r="P82" s="75">
        <f t="shared" si="8"/>
        <v>78</v>
      </c>
      <c r="Q82" s="76" t="str">
        <f t="shared" si="6"/>
        <v>C</v>
      </c>
      <c r="R82" s="167"/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155">
        <v>85</v>
      </c>
      <c r="H83" s="156">
        <v>74</v>
      </c>
      <c r="I83" s="80">
        <v>82</v>
      </c>
      <c r="J83" s="156">
        <v>83</v>
      </c>
      <c r="K83" s="75">
        <f t="shared" si="7"/>
        <v>81</v>
      </c>
      <c r="L83" s="76" t="str">
        <f t="shared" si="5"/>
        <v>C</v>
      </c>
      <c r="M83" s="158">
        <v>83</v>
      </c>
      <c r="N83" s="80"/>
      <c r="O83" s="80"/>
      <c r="P83" s="75">
        <f t="shared" si="8"/>
        <v>83</v>
      </c>
      <c r="Q83" s="76" t="str">
        <f t="shared" si="6"/>
        <v>B</v>
      </c>
      <c r="R83" s="167"/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155">
        <v>90</v>
      </c>
      <c r="H84" s="156">
        <v>88</v>
      </c>
      <c r="I84" s="80">
        <v>87</v>
      </c>
      <c r="J84" s="156">
        <v>97</v>
      </c>
      <c r="K84" s="75">
        <f t="shared" si="7"/>
        <v>91</v>
      </c>
      <c r="L84" s="76" t="str">
        <f t="shared" si="5"/>
        <v>A</v>
      </c>
      <c r="M84" s="158">
        <v>85</v>
      </c>
      <c r="N84" s="80"/>
      <c r="O84" s="80"/>
      <c r="P84" s="75">
        <f t="shared" si="8"/>
        <v>85</v>
      </c>
      <c r="Q84" s="76" t="str">
        <f t="shared" si="6"/>
        <v>B</v>
      </c>
      <c r="R84" s="167"/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155">
        <v>70</v>
      </c>
      <c r="H85" s="156">
        <v>74</v>
      </c>
      <c r="I85" s="80">
        <v>88</v>
      </c>
      <c r="J85" s="156">
        <v>47</v>
      </c>
      <c r="K85" s="75">
        <f t="shared" si="7"/>
        <v>67</v>
      </c>
      <c r="L85" s="76" t="str">
        <f t="shared" si="5"/>
        <v>D</v>
      </c>
      <c r="M85" s="158">
        <v>80</v>
      </c>
      <c r="N85" s="80"/>
      <c r="O85" s="80"/>
      <c r="P85" s="75">
        <f t="shared" si="8"/>
        <v>80</v>
      </c>
      <c r="Q85" s="76" t="str">
        <f t="shared" si="6"/>
        <v>C</v>
      </c>
      <c r="R85" s="167"/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155"/>
      <c r="H86" s="156"/>
      <c r="I86" s="80"/>
      <c r="J86" s="156"/>
      <c r="K86" s="75">
        <f t="shared" si="7"/>
        <v>0</v>
      </c>
      <c r="L86" s="76" t="str">
        <f t="shared" si="5"/>
        <v xml:space="preserve"> </v>
      </c>
      <c r="M86" s="158"/>
      <c r="N86" s="80"/>
      <c r="O86" s="80"/>
      <c r="P86" s="75">
        <f t="shared" si="8"/>
        <v>0</v>
      </c>
      <c r="Q86" s="76" t="str">
        <f t="shared" si="6"/>
        <v xml:space="preserve"> </v>
      </c>
      <c r="R86" s="167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155"/>
      <c r="H87" s="156"/>
      <c r="I87" s="80"/>
      <c r="J87" s="156"/>
      <c r="K87" s="75">
        <f t="shared" si="7"/>
        <v>0</v>
      </c>
      <c r="L87" s="76" t="str">
        <f t="shared" si="5"/>
        <v xml:space="preserve"> </v>
      </c>
      <c r="M87" s="158"/>
      <c r="N87" s="80"/>
      <c r="O87" s="80"/>
      <c r="P87" s="75">
        <f t="shared" si="8"/>
        <v>0</v>
      </c>
      <c r="Q87" s="76" t="str">
        <f t="shared" si="6"/>
        <v xml:space="preserve"> </v>
      </c>
      <c r="R87" s="167"/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155"/>
      <c r="H88" s="156"/>
      <c r="I88" s="80"/>
      <c r="J88" s="156"/>
      <c r="K88" s="75">
        <f t="shared" si="7"/>
        <v>0</v>
      </c>
      <c r="L88" s="76" t="str">
        <f t="shared" si="5"/>
        <v xml:space="preserve"> </v>
      </c>
      <c r="M88" s="158"/>
      <c r="N88" s="80"/>
      <c r="O88" s="80"/>
      <c r="P88" s="75">
        <f t="shared" si="8"/>
        <v>0</v>
      </c>
      <c r="Q88" s="76" t="str">
        <f t="shared" si="6"/>
        <v xml:space="preserve"> </v>
      </c>
      <c r="R88" s="167"/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155"/>
      <c r="H89" s="156"/>
      <c r="I89" s="80"/>
      <c r="J89" s="156"/>
      <c r="K89" s="75">
        <f t="shared" si="7"/>
        <v>0</v>
      </c>
      <c r="L89" s="76" t="str">
        <f t="shared" si="5"/>
        <v xml:space="preserve"> </v>
      </c>
      <c r="M89" s="158"/>
      <c r="N89" s="80"/>
      <c r="O89" s="80"/>
      <c r="P89" s="75">
        <f t="shared" si="8"/>
        <v>0</v>
      </c>
      <c r="Q89" s="76" t="str">
        <f t="shared" si="6"/>
        <v xml:space="preserve"> </v>
      </c>
      <c r="R89" s="167"/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155"/>
      <c r="H90" s="156"/>
      <c r="I90" s="80"/>
      <c r="J90" s="156"/>
      <c r="K90" s="75">
        <f t="shared" si="7"/>
        <v>0</v>
      </c>
      <c r="L90" s="76" t="str">
        <f t="shared" si="5"/>
        <v xml:space="preserve"> </v>
      </c>
      <c r="M90" s="158"/>
      <c r="N90" s="80"/>
      <c r="O90" s="80"/>
      <c r="P90" s="75">
        <f t="shared" si="8"/>
        <v>0</v>
      </c>
      <c r="Q90" s="76" t="str">
        <f t="shared" si="6"/>
        <v xml:space="preserve"> </v>
      </c>
      <c r="R90" s="167"/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155"/>
      <c r="H91" s="156"/>
      <c r="I91" s="80"/>
      <c r="J91" s="156"/>
      <c r="K91" s="75">
        <f t="shared" si="7"/>
        <v>0</v>
      </c>
      <c r="L91" s="76" t="str">
        <f t="shared" si="5"/>
        <v xml:space="preserve"> </v>
      </c>
      <c r="M91" s="158"/>
      <c r="N91" s="80"/>
      <c r="O91" s="80"/>
      <c r="P91" s="75">
        <f t="shared" si="8"/>
        <v>0</v>
      </c>
      <c r="Q91" s="76" t="str">
        <f t="shared" si="6"/>
        <v xml:space="preserve"> </v>
      </c>
      <c r="R91" s="167"/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155"/>
      <c r="H92" s="156"/>
      <c r="I92" s="80"/>
      <c r="J92" s="156"/>
      <c r="K92" s="75">
        <f t="shared" si="7"/>
        <v>0</v>
      </c>
      <c r="L92" s="76" t="str">
        <f t="shared" si="5"/>
        <v xml:space="preserve"> </v>
      </c>
      <c r="M92" s="158"/>
      <c r="N92" s="80"/>
      <c r="O92" s="80"/>
      <c r="P92" s="75">
        <f t="shared" si="8"/>
        <v>0</v>
      </c>
      <c r="Q92" s="76" t="str">
        <f t="shared" si="6"/>
        <v xml:space="preserve"> </v>
      </c>
      <c r="R92" s="167"/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155"/>
      <c r="H93" s="156"/>
      <c r="I93" s="80"/>
      <c r="J93" s="156"/>
      <c r="K93" s="75">
        <f t="shared" si="7"/>
        <v>0</v>
      </c>
      <c r="L93" s="76" t="str">
        <f t="shared" si="5"/>
        <v xml:space="preserve"> </v>
      </c>
      <c r="M93" s="158"/>
      <c r="N93" s="80"/>
      <c r="O93" s="80"/>
      <c r="P93" s="75">
        <f t="shared" si="8"/>
        <v>0</v>
      </c>
      <c r="Q93" s="76" t="str">
        <f t="shared" si="6"/>
        <v xml:space="preserve"> </v>
      </c>
      <c r="R93" s="167"/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155"/>
      <c r="H94" s="156"/>
      <c r="I94" s="80"/>
      <c r="J94" s="156"/>
      <c r="K94" s="75">
        <f t="shared" si="7"/>
        <v>0</v>
      </c>
      <c r="L94" s="76" t="str">
        <f t="shared" si="5"/>
        <v xml:space="preserve"> </v>
      </c>
      <c r="M94" s="158"/>
      <c r="N94" s="80"/>
      <c r="O94" s="80"/>
      <c r="P94" s="75">
        <f t="shared" si="8"/>
        <v>0</v>
      </c>
      <c r="Q94" s="76" t="str">
        <f t="shared" si="6"/>
        <v xml:space="preserve"> </v>
      </c>
      <c r="R94" s="167"/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155"/>
      <c r="H95" s="156"/>
      <c r="I95" s="80"/>
      <c r="J95" s="156"/>
      <c r="K95" s="75">
        <f t="shared" si="7"/>
        <v>0</v>
      </c>
      <c r="L95" s="76" t="str">
        <f t="shared" si="5"/>
        <v xml:space="preserve"> </v>
      </c>
      <c r="M95" s="158"/>
      <c r="N95" s="80"/>
      <c r="O95" s="80"/>
      <c r="P95" s="75">
        <f t="shared" si="8"/>
        <v>0</v>
      </c>
      <c r="Q95" s="76" t="str">
        <f t="shared" si="6"/>
        <v xml:space="preserve"> </v>
      </c>
      <c r="R95" s="167"/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155"/>
      <c r="H96" s="156"/>
      <c r="I96" s="80"/>
      <c r="J96" s="156"/>
      <c r="K96" s="75">
        <f t="shared" si="7"/>
        <v>0</v>
      </c>
      <c r="L96" s="76" t="str">
        <f t="shared" si="5"/>
        <v xml:space="preserve"> </v>
      </c>
      <c r="M96" s="158"/>
      <c r="N96" s="80"/>
      <c r="O96" s="80"/>
      <c r="P96" s="75">
        <f t="shared" si="8"/>
        <v>0</v>
      </c>
      <c r="Q96" s="76" t="str">
        <f t="shared" si="6"/>
        <v xml:space="preserve"> </v>
      </c>
      <c r="R96" s="167"/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155"/>
      <c r="H97" s="156"/>
      <c r="I97" s="80"/>
      <c r="J97" s="156"/>
      <c r="K97" s="75">
        <f t="shared" si="7"/>
        <v>0</v>
      </c>
      <c r="L97" s="76" t="str">
        <f t="shared" si="5"/>
        <v xml:space="preserve"> </v>
      </c>
      <c r="M97" s="158"/>
      <c r="N97" s="80"/>
      <c r="O97" s="80"/>
      <c r="P97" s="75">
        <f t="shared" si="8"/>
        <v>0</v>
      </c>
      <c r="Q97" s="76" t="str">
        <f t="shared" si="6"/>
        <v xml:space="preserve"> </v>
      </c>
      <c r="R97" s="167"/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155"/>
      <c r="H98" s="156"/>
      <c r="I98" s="80"/>
      <c r="J98" s="156"/>
      <c r="K98" s="75">
        <f t="shared" si="7"/>
        <v>0</v>
      </c>
      <c r="L98" s="76" t="str">
        <f t="shared" si="5"/>
        <v xml:space="preserve"> </v>
      </c>
      <c r="M98" s="158"/>
      <c r="N98" s="80"/>
      <c r="O98" s="80"/>
      <c r="P98" s="75">
        <f t="shared" si="8"/>
        <v>0</v>
      </c>
      <c r="Q98" s="76" t="str">
        <f t="shared" si="6"/>
        <v xml:space="preserve"> </v>
      </c>
      <c r="R98" s="167"/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155"/>
      <c r="H99" s="156"/>
      <c r="I99" s="80"/>
      <c r="J99" s="156"/>
      <c r="K99" s="75">
        <f t="shared" si="7"/>
        <v>0</v>
      </c>
      <c r="L99" s="76" t="str">
        <f t="shared" si="5"/>
        <v xml:space="preserve"> </v>
      </c>
      <c r="M99" s="158"/>
      <c r="N99" s="80"/>
      <c r="O99" s="80"/>
      <c r="P99" s="75">
        <f t="shared" si="8"/>
        <v>0</v>
      </c>
      <c r="Q99" s="76" t="str">
        <f t="shared" si="6"/>
        <v xml:space="preserve"> </v>
      </c>
      <c r="R99" s="167"/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155"/>
      <c r="H100" s="156"/>
      <c r="I100" s="80"/>
      <c r="J100" s="156"/>
      <c r="K100" s="75">
        <f t="shared" si="7"/>
        <v>0</v>
      </c>
      <c r="L100" s="76" t="str">
        <f t="shared" si="5"/>
        <v xml:space="preserve"> </v>
      </c>
      <c r="M100" s="158"/>
      <c r="N100" s="80"/>
      <c r="O100" s="80"/>
      <c r="P100" s="75">
        <f t="shared" si="8"/>
        <v>0</v>
      </c>
      <c r="Q100" s="76" t="str">
        <f t="shared" si="6"/>
        <v xml:space="preserve"> </v>
      </c>
      <c r="R100" s="167"/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155"/>
      <c r="H101" s="156"/>
      <c r="I101" s="80"/>
      <c r="J101" s="156"/>
      <c r="K101" s="75">
        <f t="shared" si="7"/>
        <v>0</v>
      </c>
      <c r="L101" s="76" t="str">
        <f t="shared" si="5"/>
        <v xml:space="preserve"> </v>
      </c>
      <c r="M101" s="158"/>
      <c r="N101" s="80"/>
      <c r="O101" s="80"/>
      <c r="P101" s="75">
        <f t="shared" si="8"/>
        <v>0</v>
      </c>
      <c r="Q101" s="76" t="str">
        <f t="shared" si="6"/>
        <v xml:space="preserve"> </v>
      </c>
      <c r="R101" s="167"/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155"/>
      <c r="H102" s="156"/>
      <c r="I102" s="80"/>
      <c r="J102" s="156"/>
      <c r="K102" s="75">
        <f t="shared" si="7"/>
        <v>0</v>
      </c>
      <c r="L102" s="76" t="str">
        <f t="shared" si="5"/>
        <v xml:space="preserve"> </v>
      </c>
      <c r="M102" s="158"/>
      <c r="N102" s="80"/>
      <c r="O102" s="80"/>
      <c r="P102" s="75">
        <f t="shared" si="8"/>
        <v>0</v>
      </c>
      <c r="Q102" s="76" t="str">
        <f t="shared" si="6"/>
        <v xml:space="preserve"> </v>
      </c>
      <c r="R102" s="167"/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155"/>
      <c r="H103" s="156"/>
      <c r="I103" s="80"/>
      <c r="J103" s="156"/>
      <c r="K103" s="75">
        <f t="shared" si="7"/>
        <v>0</v>
      </c>
      <c r="L103" s="76" t="str">
        <f t="shared" si="5"/>
        <v xml:space="preserve"> </v>
      </c>
      <c r="M103" s="158"/>
      <c r="N103" s="80"/>
      <c r="O103" s="80"/>
      <c r="P103" s="75">
        <f t="shared" si="8"/>
        <v>0</v>
      </c>
      <c r="Q103" s="76" t="str">
        <f t="shared" si="6"/>
        <v xml:space="preserve"> </v>
      </c>
      <c r="R103" s="167"/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155"/>
      <c r="H104" s="156"/>
      <c r="I104" s="80"/>
      <c r="J104" s="156"/>
      <c r="K104" s="75">
        <f t="shared" si="7"/>
        <v>0</v>
      </c>
      <c r="L104" s="76" t="str">
        <f t="shared" si="5"/>
        <v xml:space="preserve"> </v>
      </c>
      <c r="M104" s="158"/>
      <c r="N104" s="80"/>
      <c r="O104" s="80"/>
      <c r="P104" s="75">
        <f t="shared" si="8"/>
        <v>0</v>
      </c>
      <c r="Q104" s="76" t="str">
        <f t="shared" si="6"/>
        <v xml:space="preserve"> </v>
      </c>
      <c r="R104" s="167"/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155"/>
      <c r="H105" s="156"/>
      <c r="I105" s="80"/>
      <c r="J105" s="156"/>
      <c r="K105" s="75">
        <f t="shared" si="7"/>
        <v>0</v>
      </c>
      <c r="L105" s="76" t="str">
        <f t="shared" si="5"/>
        <v xml:space="preserve"> </v>
      </c>
      <c r="M105" s="158"/>
      <c r="N105" s="80"/>
      <c r="O105" s="80"/>
      <c r="P105" s="75">
        <f t="shared" si="8"/>
        <v>0</v>
      </c>
      <c r="Q105" s="76" t="str">
        <f t="shared" si="6"/>
        <v xml:space="preserve"> </v>
      </c>
      <c r="R105" s="167"/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155"/>
      <c r="H106" s="156"/>
      <c r="I106" s="80"/>
      <c r="J106" s="156"/>
      <c r="K106" s="75">
        <f t="shared" si="7"/>
        <v>0</v>
      </c>
      <c r="L106" s="76" t="str">
        <f t="shared" si="5"/>
        <v xml:space="preserve"> </v>
      </c>
      <c r="M106" s="158"/>
      <c r="N106" s="80"/>
      <c r="O106" s="80"/>
      <c r="P106" s="75">
        <f t="shared" si="8"/>
        <v>0</v>
      </c>
      <c r="Q106" s="76" t="str">
        <f t="shared" si="6"/>
        <v xml:space="preserve"> </v>
      </c>
      <c r="R106" s="167"/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155"/>
      <c r="H107" s="156"/>
      <c r="I107" s="80"/>
      <c r="J107" s="156"/>
      <c r="K107" s="75">
        <f t="shared" si="7"/>
        <v>0</v>
      </c>
      <c r="L107" s="76" t="str">
        <f t="shared" si="5"/>
        <v xml:space="preserve"> </v>
      </c>
      <c r="M107" s="158"/>
      <c r="N107" s="80"/>
      <c r="O107" s="80"/>
      <c r="P107" s="75">
        <f t="shared" si="8"/>
        <v>0</v>
      </c>
      <c r="Q107" s="76" t="str">
        <f t="shared" si="6"/>
        <v xml:space="preserve"> </v>
      </c>
      <c r="R107" s="167"/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155"/>
      <c r="H108" s="156"/>
      <c r="I108" s="80"/>
      <c r="J108" s="156"/>
      <c r="K108" s="75">
        <f t="shared" si="7"/>
        <v>0</v>
      </c>
      <c r="L108" s="76" t="str">
        <f t="shared" si="5"/>
        <v xml:space="preserve"> </v>
      </c>
      <c r="M108" s="158"/>
      <c r="N108" s="80"/>
      <c r="O108" s="80"/>
      <c r="P108" s="75">
        <f t="shared" si="8"/>
        <v>0</v>
      </c>
      <c r="Q108" s="76" t="str">
        <f t="shared" si="6"/>
        <v xml:space="preserve"> </v>
      </c>
      <c r="R108" s="167"/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155"/>
      <c r="H109" s="156"/>
      <c r="I109" s="80"/>
      <c r="J109" s="156"/>
      <c r="K109" s="75">
        <f t="shared" si="7"/>
        <v>0</v>
      </c>
      <c r="L109" s="76" t="str">
        <f t="shared" si="5"/>
        <v xml:space="preserve"> </v>
      </c>
      <c r="M109" s="158"/>
      <c r="N109" s="80"/>
      <c r="O109" s="80"/>
      <c r="P109" s="75">
        <f t="shared" si="8"/>
        <v>0</v>
      </c>
      <c r="Q109" s="76" t="str">
        <f t="shared" si="6"/>
        <v xml:space="preserve"> </v>
      </c>
      <c r="R109" s="167"/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155"/>
      <c r="H110" s="156"/>
      <c r="I110" s="80"/>
      <c r="J110" s="156"/>
      <c r="K110" s="75">
        <f t="shared" si="7"/>
        <v>0</v>
      </c>
      <c r="L110" s="76" t="str">
        <f t="shared" si="5"/>
        <v xml:space="preserve"> </v>
      </c>
      <c r="M110" s="158"/>
      <c r="N110" s="80"/>
      <c r="O110" s="80"/>
      <c r="P110" s="75">
        <f t="shared" si="8"/>
        <v>0</v>
      </c>
      <c r="Q110" s="76" t="str">
        <f t="shared" si="6"/>
        <v xml:space="preserve"> </v>
      </c>
      <c r="R110" s="167"/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155"/>
      <c r="H111" s="156"/>
      <c r="I111" s="80"/>
      <c r="J111" s="156"/>
      <c r="K111" s="75">
        <f t="shared" si="7"/>
        <v>0</v>
      </c>
      <c r="L111" s="76" t="str">
        <f t="shared" si="5"/>
        <v xml:space="preserve"> </v>
      </c>
      <c r="M111" s="158"/>
      <c r="N111" s="80"/>
      <c r="O111" s="80"/>
      <c r="P111" s="75">
        <f t="shared" si="8"/>
        <v>0</v>
      </c>
      <c r="Q111" s="76" t="str">
        <f t="shared" si="6"/>
        <v xml:space="preserve"> </v>
      </c>
      <c r="R111" s="167"/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155"/>
      <c r="H112" s="156"/>
      <c r="I112" s="80"/>
      <c r="J112" s="156"/>
      <c r="K112" s="75">
        <f t="shared" si="7"/>
        <v>0</v>
      </c>
      <c r="L112" s="76" t="str">
        <f t="shared" si="5"/>
        <v xml:space="preserve"> </v>
      </c>
      <c r="M112" s="158"/>
      <c r="N112" s="80"/>
      <c r="O112" s="80"/>
      <c r="P112" s="75">
        <f t="shared" si="8"/>
        <v>0</v>
      </c>
      <c r="Q112" s="76" t="str">
        <f t="shared" si="6"/>
        <v xml:space="preserve"> </v>
      </c>
      <c r="R112" s="167"/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155"/>
      <c r="H113" s="156"/>
      <c r="I113" s="80"/>
      <c r="J113" s="156"/>
      <c r="K113" s="75">
        <f t="shared" si="7"/>
        <v>0</v>
      </c>
      <c r="L113" s="76" t="str">
        <f t="shared" si="5"/>
        <v xml:space="preserve"> </v>
      </c>
      <c r="M113" s="158"/>
      <c r="N113" s="80"/>
      <c r="O113" s="80"/>
      <c r="P113" s="75">
        <f t="shared" si="8"/>
        <v>0</v>
      </c>
      <c r="Q113" s="76" t="str">
        <f t="shared" si="6"/>
        <v xml:space="preserve"> </v>
      </c>
      <c r="R113" s="167"/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155"/>
      <c r="H114" s="156"/>
      <c r="I114" s="80"/>
      <c r="J114" s="156"/>
      <c r="K114" s="75">
        <f t="shared" si="7"/>
        <v>0</v>
      </c>
      <c r="L114" s="76" t="str">
        <f t="shared" si="5"/>
        <v xml:space="preserve"> </v>
      </c>
      <c r="M114" s="158"/>
      <c r="N114" s="80"/>
      <c r="O114" s="80"/>
      <c r="P114" s="75">
        <f t="shared" si="8"/>
        <v>0</v>
      </c>
      <c r="Q114" s="76" t="str">
        <f t="shared" si="6"/>
        <v xml:space="preserve"> </v>
      </c>
      <c r="R114" s="167"/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155"/>
      <c r="H115" s="156"/>
      <c r="I115" s="80"/>
      <c r="J115" s="156"/>
      <c r="K115" s="75">
        <f t="shared" si="7"/>
        <v>0</v>
      </c>
      <c r="L115" s="76" t="str">
        <f t="shared" si="5"/>
        <v xml:space="preserve"> </v>
      </c>
      <c r="M115" s="158"/>
      <c r="N115" s="80"/>
      <c r="O115" s="80"/>
      <c r="P115" s="75">
        <f t="shared" si="8"/>
        <v>0</v>
      </c>
      <c r="Q115" s="76" t="str">
        <f t="shared" si="6"/>
        <v xml:space="preserve"> </v>
      </c>
      <c r="R115" s="167"/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155"/>
      <c r="H116" s="156"/>
      <c r="I116" s="80"/>
      <c r="J116" s="156"/>
      <c r="K116" s="75">
        <f t="shared" si="7"/>
        <v>0</v>
      </c>
      <c r="L116" s="76" t="str">
        <f t="shared" si="5"/>
        <v xml:space="preserve"> </v>
      </c>
      <c r="M116" s="158"/>
      <c r="N116" s="80"/>
      <c r="O116" s="80"/>
      <c r="P116" s="75">
        <f t="shared" si="8"/>
        <v>0</v>
      </c>
      <c r="Q116" s="76" t="str">
        <f t="shared" si="6"/>
        <v xml:space="preserve"> </v>
      </c>
      <c r="R116" s="167"/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155"/>
      <c r="H117" s="156"/>
      <c r="I117" s="80"/>
      <c r="J117" s="156"/>
      <c r="K117" s="75">
        <f t="shared" si="7"/>
        <v>0</v>
      </c>
      <c r="L117" s="76" t="str">
        <f t="shared" si="5"/>
        <v xml:space="preserve"> </v>
      </c>
      <c r="M117" s="158"/>
      <c r="N117" s="80"/>
      <c r="O117" s="80"/>
      <c r="P117" s="75">
        <f t="shared" si="8"/>
        <v>0</v>
      </c>
      <c r="Q117" s="76" t="str">
        <f t="shared" si="6"/>
        <v xml:space="preserve"> </v>
      </c>
      <c r="R117" s="167"/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155"/>
      <c r="H118" s="156"/>
      <c r="I118" s="80"/>
      <c r="J118" s="156"/>
      <c r="K118" s="75">
        <f t="shared" si="7"/>
        <v>0</v>
      </c>
      <c r="L118" s="76" t="str">
        <f t="shared" si="5"/>
        <v xml:space="preserve"> </v>
      </c>
      <c r="M118" s="158"/>
      <c r="N118" s="80"/>
      <c r="O118" s="80"/>
      <c r="P118" s="75">
        <f t="shared" si="8"/>
        <v>0</v>
      </c>
      <c r="Q118" s="76" t="str">
        <f t="shared" si="6"/>
        <v xml:space="preserve"> </v>
      </c>
      <c r="R118" s="167"/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155"/>
      <c r="H119" s="156"/>
      <c r="I119" s="80"/>
      <c r="J119" s="156"/>
      <c r="K119" s="75">
        <f t="shared" si="7"/>
        <v>0</v>
      </c>
      <c r="L119" s="76" t="str">
        <f t="shared" si="5"/>
        <v xml:space="preserve"> </v>
      </c>
      <c r="M119" s="158"/>
      <c r="N119" s="80"/>
      <c r="O119" s="80"/>
      <c r="P119" s="75">
        <f t="shared" si="8"/>
        <v>0</v>
      </c>
      <c r="Q119" s="76" t="str">
        <f t="shared" si="6"/>
        <v xml:space="preserve"> </v>
      </c>
      <c r="R119" s="167"/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155"/>
      <c r="H120" s="156"/>
      <c r="I120" s="80"/>
      <c r="J120" s="156"/>
      <c r="K120" s="75">
        <f t="shared" si="7"/>
        <v>0</v>
      </c>
      <c r="L120" s="76" t="str">
        <f t="shared" si="5"/>
        <v xml:space="preserve"> </v>
      </c>
      <c r="M120" s="158"/>
      <c r="N120" s="80"/>
      <c r="O120" s="80"/>
      <c r="P120" s="75">
        <f t="shared" si="8"/>
        <v>0</v>
      </c>
      <c r="Q120" s="76" t="str">
        <f t="shared" si="6"/>
        <v xml:space="preserve"> </v>
      </c>
      <c r="R120" s="167"/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155"/>
      <c r="H121" s="156"/>
      <c r="I121" s="80"/>
      <c r="J121" s="156"/>
      <c r="K121" s="75">
        <f t="shared" si="7"/>
        <v>0</v>
      </c>
      <c r="L121" s="76" t="str">
        <f t="shared" si="5"/>
        <v xml:space="preserve"> </v>
      </c>
      <c r="M121" s="158"/>
      <c r="N121" s="80"/>
      <c r="O121" s="80"/>
      <c r="P121" s="75">
        <f t="shared" si="8"/>
        <v>0</v>
      </c>
      <c r="Q121" s="76" t="str">
        <f t="shared" si="6"/>
        <v xml:space="preserve"> </v>
      </c>
      <c r="R121" s="167"/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155"/>
      <c r="H122" s="156"/>
      <c r="I122" s="80"/>
      <c r="J122" s="156"/>
      <c r="K122" s="75">
        <f t="shared" si="7"/>
        <v>0</v>
      </c>
      <c r="L122" s="76" t="str">
        <f t="shared" si="5"/>
        <v xml:space="preserve"> </v>
      </c>
      <c r="M122" s="158"/>
      <c r="N122" s="80"/>
      <c r="O122" s="80"/>
      <c r="P122" s="75">
        <f t="shared" si="8"/>
        <v>0</v>
      </c>
      <c r="Q122" s="76" t="str">
        <f t="shared" si="6"/>
        <v xml:space="preserve"> </v>
      </c>
      <c r="R122" s="167"/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155"/>
      <c r="H123" s="156"/>
      <c r="I123" s="80"/>
      <c r="J123" s="156"/>
      <c r="K123" s="75">
        <f t="shared" si="7"/>
        <v>0</v>
      </c>
      <c r="L123" s="76" t="str">
        <f t="shared" si="5"/>
        <v xml:space="preserve"> </v>
      </c>
      <c r="M123" s="158"/>
      <c r="N123" s="80"/>
      <c r="O123" s="80"/>
      <c r="P123" s="75">
        <f t="shared" si="8"/>
        <v>0</v>
      </c>
      <c r="Q123" s="76" t="str">
        <f t="shared" si="6"/>
        <v xml:space="preserve"> </v>
      </c>
      <c r="R123" s="167"/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155"/>
      <c r="H124" s="156"/>
      <c r="I124" s="80"/>
      <c r="J124" s="156"/>
      <c r="K124" s="75">
        <f t="shared" si="7"/>
        <v>0</v>
      </c>
      <c r="L124" s="76" t="str">
        <f t="shared" si="5"/>
        <v xml:space="preserve"> </v>
      </c>
      <c r="M124" s="158"/>
      <c r="N124" s="80"/>
      <c r="O124" s="80"/>
      <c r="P124" s="75">
        <f t="shared" si="8"/>
        <v>0</v>
      </c>
      <c r="Q124" s="76" t="str">
        <f t="shared" si="6"/>
        <v xml:space="preserve"> </v>
      </c>
      <c r="R124" s="167"/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155"/>
      <c r="H125" s="156"/>
      <c r="I125" s="80"/>
      <c r="J125" s="156"/>
      <c r="K125" s="75">
        <f t="shared" si="7"/>
        <v>0</v>
      </c>
      <c r="L125" s="76" t="str">
        <f t="shared" si="5"/>
        <v xml:space="preserve"> </v>
      </c>
      <c r="M125" s="158"/>
      <c r="N125" s="80"/>
      <c r="O125" s="80"/>
      <c r="P125" s="75">
        <f t="shared" si="8"/>
        <v>0</v>
      </c>
      <c r="Q125" s="76" t="str">
        <f t="shared" si="6"/>
        <v xml:space="preserve"> </v>
      </c>
      <c r="R125" s="167"/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155"/>
      <c r="H126" s="156"/>
      <c r="I126" s="80"/>
      <c r="J126" s="156"/>
      <c r="K126" s="75">
        <f t="shared" si="7"/>
        <v>0</v>
      </c>
      <c r="L126" s="76" t="str">
        <f t="shared" si="5"/>
        <v xml:space="preserve"> </v>
      </c>
      <c r="M126" s="158"/>
      <c r="N126" s="80"/>
      <c r="O126" s="80"/>
      <c r="P126" s="75">
        <f t="shared" si="8"/>
        <v>0</v>
      </c>
      <c r="Q126" s="76" t="str">
        <f t="shared" si="6"/>
        <v xml:space="preserve"> </v>
      </c>
      <c r="R126" s="167"/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155"/>
      <c r="H127" s="156"/>
      <c r="I127" s="80"/>
      <c r="J127" s="156"/>
      <c r="K127" s="75">
        <f t="shared" si="7"/>
        <v>0</v>
      </c>
      <c r="L127" s="76" t="str">
        <f t="shared" si="5"/>
        <v xml:space="preserve"> </v>
      </c>
      <c r="M127" s="158"/>
      <c r="N127" s="80"/>
      <c r="O127" s="80"/>
      <c r="P127" s="75">
        <f t="shared" si="8"/>
        <v>0</v>
      </c>
      <c r="Q127" s="76" t="str">
        <f t="shared" si="6"/>
        <v xml:space="preserve"> </v>
      </c>
      <c r="R127" s="167"/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155"/>
      <c r="H128" s="156"/>
      <c r="I128" s="80"/>
      <c r="J128" s="156"/>
      <c r="K128" s="75">
        <f t="shared" si="7"/>
        <v>0</v>
      </c>
      <c r="L128" s="76" t="str">
        <f t="shared" si="5"/>
        <v xml:space="preserve"> </v>
      </c>
      <c r="M128" s="158"/>
      <c r="N128" s="80"/>
      <c r="O128" s="80"/>
      <c r="P128" s="75">
        <f t="shared" si="8"/>
        <v>0</v>
      </c>
      <c r="Q128" s="76" t="str">
        <f t="shared" si="6"/>
        <v xml:space="preserve"> </v>
      </c>
      <c r="R128" s="167"/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155"/>
      <c r="H129" s="156"/>
      <c r="I129" s="80"/>
      <c r="J129" s="156"/>
      <c r="K129" s="75">
        <f t="shared" si="7"/>
        <v>0</v>
      </c>
      <c r="L129" s="76" t="str">
        <f t="shared" si="5"/>
        <v xml:space="preserve"> </v>
      </c>
      <c r="M129" s="158"/>
      <c r="N129" s="80"/>
      <c r="O129" s="80"/>
      <c r="P129" s="75">
        <f t="shared" si="8"/>
        <v>0</v>
      </c>
      <c r="Q129" s="76" t="str">
        <f t="shared" si="6"/>
        <v xml:space="preserve"> </v>
      </c>
      <c r="R129" s="167"/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155"/>
      <c r="H130" s="156"/>
      <c r="I130" s="80"/>
      <c r="J130" s="156"/>
      <c r="K130" s="75">
        <f t="shared" si="7"/>
        <v>0</v>
      </c>
      <c r="L130" s="76" t="str">
        <f t="shared" si="5"/>
        <v xml:space="preserve"> </v>
      </c>
      <c r="M130" s="158"/>
      <c r="N130" s="80"/>
      <c r="O130" s="80"/>
      <c r="P130" s="75">
        <f t="shared" si="8"/>
        <v>0</v>
      </c>
      <c r="Q130" s="76" t="str">
        <f t="shared" si="6"/>
        <v xml:space="preserve"> </v>
      </c>
      <c r="R130" s="167"/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155"/>
      <c r="H131" s="156"/>
      <c r="I131" s="80"/>
      <c r="J131" s="156"/>
      <c r="K131" s="75">
        <f t="shared" si="7"/>
        <v>0</v>
      </c>
      <c r="L131" s="76" t="str">
        <f t="shared" si="5"/>
        <v xml:space="preserve"> </v>
      </c>
      <c r="M131" s="158"/>
      <c r="N131" s="80"/>
      <c r="O131" s="80"/>
      <c r="P131" s="75">
        <f t="shared" si="8"/>
        <v>0</v>
      </c>
      <c r="Q131" s="76" t="str">
        <f t="shared" si="6"/>
        <v xml:space="preserve"> </v>
      </c>
      <c r="R131" s="167"/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155"/>
      <c r="H132" s="156"/>
      <c r="I132" s="80"/>
      <c r="J132" s="156"/>
      <c r="K132" s="75">
        <f t="shared" si="7"/>
        <v>0</v>
      </c>
      <c r="L132" s="76" t="str">
        <f t="shared" si="5"/>
        <v xml:space="preserve"> </v>
      </c>
      <c r="M132" s="158"/>
      <c r="N132" s="80"/>
      <c r="O132" s="80"/>
      <c r="P132" s="75">
        <f t="shared" si="8"/>
        <v>0</v>
      </c>
      <c r="Q132" s="76" t="str">
        <f t="shared" si="6"/>
        <v xml:space="preserve"> </v>
      </c>
      <c r="R132" s="167"/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155"/>
      <c r="H133" s="156"/>
      <c r="I133" s="80"/>
      <c r="J133" s="156"/>
      <c r="K133" s="75">
        <f t="shared" si="7"/>
        <v>0</v>
      </c>
      <c r="L133" s="76" t="str">
        <f t="shared" si="5"/>
        <v xml:space="preserve"> </v>
      </c>
      <c r="M133" s="158"/>
      <c r="N133" s="80"/>
      <c r="O133" s="80"/>
      <c r="P133" s="75">
        <f t="shared" si="8"/>
        <v>0</v>
      </c>
      <c r="Q133" s="76" t="str">
        <f t="shared" si="6"/>
        <v xml:space="preserve"> </v>
      </c>
      <c r="R133" s="167"/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155"/>
      <c r="H134" s="156"/>
      <c r="I134" s="80"/>
      <c r="J134" s="156"/>
      <c r="K134" s="75">
        <f t="shared" si="7"/>
        <v>0</v>
      </c>
      <c r="L134" s="76" t="str">
        <f t="shared" si="5"/>
        <v xml:space="preserve"> </v>
      </c>
      <c r="M134" s="158"/>
      <c r="N134" s="80"/>
      <c r="O134" s="80"/>
      <c r="P134" s="75">
        <f t="shared" si="8"/>
        <v>0</v>
      </c>
      <c r="Q134" s="76" t="str">
        <f t="shared" si="6"/>
        <v xml:space="preserve"> </v>
      </c>
      <c r="R134" s="167"/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155"/>
      <c r="H135" s="156"/>
      <c r="I135" s="80"/>
      <c r="J135" s="156"/>
      <c r="K135" s="75">
        <f t="shared" si="7"/>
        <v>0</v>
      </c>
      <c r="L135" s="76" t="str">
        <f t="shared" ref="L135:L198" si="9">VLOOKUP(K135,predikat,2)</f>
        <v xml:space="preserve"> </v>
      </c>
      <c r="M135" s="158"/>
      <c r="N135" s="80"/>
      <c r="O135" s="80"/>
      <c r="P135" s="75">
        <f t="shared" si="8"/>
        <v>0</v>
      </c>
      <c r="Q135" s="76" t="str">
        <f t="shared" ref="Q135:Q198" si="10">VLOOKUP(P135,predikat,2)</f>
        <v xml:space="preserve"> </v>
      </c>
      <c r="R135" s="167"/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155"/>
      <c r="H136" s="156"/>
      <c r="I136" s="80"/>
      <c r="J136" s="156"/>
      <c r="K136" s="75">
        <f t="shared" ref="K136:K199" si="11">IF(COUNTA(G136:I136)=0,0,ROUND((SUM(G136:I136)/COUNTA(G136:I136)*$J$1+SUM(J136)*$J$2)/($J$1+$J$2),0))</f>
        <v>0</v>
      </c>
      <c r="L136" s="76" t="str">
        <f t="shared" si="9"/>
        <v xml:space="preserve"> </v>
      </c>
      <c r="M136" s="158"/>
      <c r="N136" s="80"/>
      <c r="O136" s="80"/>
      <c r="P136" s="75">
        <f t="shared" ref="P136:P199" si="12">IF(SUM(M136:O136)=0,0,ROUND(SUM(M136:O136)/COUNTA(M136:O136),0))</f>
        <v>0</v>
      </c>
      <c r="Q136" s="76" t="str">
        <f t="shared" si="10"/>
        <v xml:space="preserve"> </v>
      </c>
      <c r="R136" s="167"/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155"/>
      <c r="H137" s="156"/>
      <c r="I137" s="80"/>
      <c r="J137" s="156"/>
      <c r="K137" s="75">
        <f t="shared" si="11"/>
        <v>0</v>
      </c>
      <c r="L137" s="76" t="str">
        <f t="shared" si="9"/>
        <v xml:space="preserve"> </v>
      </c>
      <c r="M137" s="158"/>
      <c r="N137" s="80"/>
      <c r="O137" s="80"/>
      <c r="P137" s="75">
        <f t="shared" si="12"/>
        <v>0</v>
      </c>
      <c r="Q137" s="76" t="str">
        <f t="shared" si="10"/>
        <v xml:space="preserve"> </v>
      </c>
      <c r="R137" s="167"/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155"/>
      <c r="H138" s="156"/>
      <c r="I138" s="80"/>
      <c r="J138" s="156"/>
      <c r="K138" s="75">
        <f t="shared" si="11"/>
        <v>0</v>
      </c>
      <c r="L138" s="76" t="str">
        <f t="shared" si="9"/>
        <v xml:space="preserve"> </v>
      </c>
      <c r="M138" s="158"/>
      <c r="N138" s="80"/>
      <c r="O138" s="80"/>
      <c r="P138" s="75">
        <f t="shared" si="12"/>
        <v>0</v>
      </c>
      <c r="Q138" s="76" t="str">
        <f t="shared" si="10"/>
        <v xml:space="preserve"> </v>
      </c>
      <c r="R138" s="167"/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155"/>
      <c r="H139" s="156"/>
      <c r="I139" s="80"/>
      <c r="J139" s="156"/>
      <c r="K139" s="75">
        <f t="shared" si="11"/>
        <v>0</v>
      </c>
      <c r="L139" s="76" t="str">
        <f t="shared" si="9"/>
        <v xml:space="preserve"> </v>
      </c>
      <c r="M139" s="158"/>
      <c r="N139" s="80"/>
      <c r="O139" s="80"/>
      <c r="P139" s="75">
        <f t="shared" si="12"/>
        <v>0</v>
      </c>
      <c r="Q139" s="76" t="str">
        <f t="shared" si="10"/>
        <v xml:space="preserve"> </v>
      </c>
      <c r="R139" s="167"/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155"/>
      <c r="H140" s="156"/>
      <c r="I140" s="80"/>
      <c r="J140" s="156"/>
      <c r="K140" s="75">
        <f t="shared" si="11"/>
        <v>0</v>
      </c>
      <c r="L140" s="76" t="str">
        <f t="shared" si="9"/>
        <v xml:space="preserve"> </v>
      </c>
      <c r="M140" s="158"/>
      <c r="N140" s="80"/>
      <c r="O140" s="80"/>
      <c r="P140" s="75">
        <f t="shared" si="12"/>
        <v>0</v>
      </c>
      <c r="Q140" s="76" t="str">
        <f t="shared" si="10"/>
        <v xml:space="preserve"> </v>
      </c>
      <c r="R140" s="167"/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155"/>
      <c r="H141" s="156"/>
      <c r="I141" s="80"/>
      <c r="J141" s="156"/>
      <c r="K141" s="75">
        <f t="shared" si="11"/>
        <v>0</v>
      </c>
      <c r="L141" s="76" t="str">
        <f t="shared" si="9"/>
        <v xml:space="preserve"> </v>
      </c>
      <c r="M141" s="158"/>
      <c r="N141" s="80"/>
      <c r="O141" s="80"/>
      <c r="P141" s="75">
        <f t="shared" si="12"/>
        <v>0</v>
      </c>
      <c r="Q141" s="76" t="str">
        <f t="shared" si="10"/>
        <v xml:space="preserve"> </v>
      </c>
      <c r="R141" s="167"/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155"/>
      <c r="H142" s="156"/>
      <c r="I142" s="80"/>
      <c r="J142" s="156"/>
      <c r="K142" s="75">
        <f t="shared" si="11"/>
        <v>0</v>
      </c>
      <c r="L142" s="76" t="str">
        <f t="shared" si="9"/>
        <v xml:space="preserve"> </v>
      </c>
      <c r="M142" s="158"/>
      <c r="N142" s="80"/>
      <c r="O142" s="80"/>
      <c r="P142" s="75">
        <f t="shared" si="12"/>
        <v>0</v>
      </c>
      <c r="Q142" s="76" t="str">
        <f t="shared" si="10"/>
        <v xml:space="preserve"> </v>
      </c>
      <c r="R142" s="167"/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155"/>
      <c r="H143" s="156"/>
      <c r="I143" s="80"/>
      <c r="J143" s="156"/>
      <c r="K143" s="75">
        <f t="shared" si="11"/>
        <v>0</v>
      </c>
      <c r="L143" s="76" t="str">
        <f t="shared" si="9"/>
        <v xml:space="preserve"> </v>
      </c>
      <c r="M143" s="158"/>
      <c r="N143" s="80"/>
      <c r="O143" s="80"/>
      <c r="P143" s="75">
        <f t="shared" si="12"/>
        <v>0</v>
      </c>
      <c r="Q143" s="76" t="str">
        <f t="shared" si="10"/>
        <v xml:space="preserve"> </v>
      </c>
      <c r="R143" s="167"/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155"/>
      <c r="H144" s="156"/>
      <c r="I144" s="80"/>
      <c r="J144" s="156"/>
      <c r="K144" s="75">
        <f t="shared" si="11"/>
        <v>0</v>
      </c>
      <c r="L144" s="76" t="str">
        <f t="shared" si="9"/>
        <v xml:space="preserve"> </v>
      </c>
      <c r="M144" s="158"/>
      <c r="N144" s="80"/>
      <c r="O144" s="80"/>
      <c r="P144" s="75">
        <f t="shared" si="12"/>
        <v>0</v>
      </c>
      <c r="Q144" s="76" t="str">
        <f t="shared" si="10"/>
        <v xml:space="preserve"> </v>
      </c>
      <c r="R144" s="167"/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155"/>
      <c r="H145" s="156"/>
      <c r="I145" s="80"/>
      <c r="J145" s="156"/>
      <c r="K145" s="75">
        <f t="shared" si="11"/>
        <v>0</v>
      </c>
      <c r="L145" s="76" t="str">
        <f t="shared" si="9"/>
        <v xml:space="preserve"> </v>
      </c>
      <c r="M145" s="158"/>
      <c r="N145" s="80"/>
      <c r="O145" s="80"/>
      <c r="P145" s="75">
        <f t="shared" si="12"/>
        <v>0</v>
      </c>
      <c r="Q145" s="76" t="str">
        <f t="shared" si="10"/>
        <v xml:space="preserve"> </v>
      </c>
      <c r="R145" s="167"/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155"/>
      <c r="H146" s="156"/>
      <c r="I146" s="80"/>
      <c r="J146" s="156"/>
      <c r="K146" s="75">
        <f t="shared" si="11"/>
        <v>0</v>
      </c>
      <c r="L146" s="76" t="str">
        <f t="shared" si="9"/>
        <v xml:space="preserve"> </v>
      </c>
      <c r="M146" s="158"/>
      <c r="N146" s="80"/>
      <c r="O146" s="80"/>
      <c r="P146" s="75">
        <f t="shared" si="12"/>
        <v>0</v>
      </c>
      <c r="Q146" s="76" t="str">
        <f t="shared" si="10"/>
        <v xml:space="preserve"> </v>
      </c>
      <c r="R146" s="167"/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155"/>
      <c r="H147" s="156"/>
      <c r="I147" s="80"/>
      <c r="J147" s="156"/>
      <c r="K147" s="75">
        <f t="shared" si="11"/>
        <v>0</v>
      </c>
      <c r="L147" s="76" t="str">
        <f t="shared" si="9"/>
        <v xml:space="preserve"> </v>
      </c>
      <c r="M147" s="158"/>
      <c r="N147" s="80"/>
      <c r="O147" s="80"/>
      <c r="P147" s="75">
        <f t="shared" si="12"/>
        <v>0</v>
      </c>
      <c r="Q147" s="76" t="str">
        <f t="shared" si="10"/>
        <v xml:space="preserve"> </v>
      </c>
      <c r="R147" s="167"/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155"/>
      <c r="H148" s="156"/>
      <c r="I148" s="80"/>
      <c r="J148" s="156"/>
      <c r="K148" s="75">
        <f t="shared" si="11"/>
        <v>0</v>
      </c>
      <c r="L148" s="76" t="str">
        <f t="shared" si="9"/>
        <v xml:space="preserve"> </v>
      </c>
      <c r="M148" s="158"/>
      <c r="N148" s="80"/>
      <c r="O148" s="80"/>
      <c r="P148" s="75">
        <f t="shared" si="12"/>
        <v>0</v>
      </c>
      <c r="Q148" s="76" t="str">
        <f t="shared" si="10"/>
        <v xml:space="preserve"> </v>
      </c>
      <c r="R148" s="167"/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155"/>
      <c r="H149" s="156"/>
      <c r="I149" s="80"/>
      <c r="J149" s="156"/>
      <c r="K149" s="75">
        <f t="shared" si="11"/>
        <v>0</v>
      </c>
      <c r="L149" s="76" t="str">
        <f t="shared" si="9"/>
        <v xml:space="preserve"> </v>
      </c>
      <c r="M149" s="158"/>
      <c r="N149" s="80"/>
      <c r="O149" s="80"/>
      <c r="P149" s="75">
        <f t="shared" si="12"/>
        <v>0</v>
      </c>
      <c r="Q149" s="76" t="str">
        <f t="shared" si="10"/>
        <v xml:space="preserve"> </v>
      </c>
      <c r="R149" s="167"/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155"/>
      <c r="H150" s="156"/>
      <c r="I150" s="80"/>
      <c r="J150" s="156"/>
      <c r="K150" s="75">
        <f t="shared" si="11"/>
        <v>0</v>
      </c>
      <c r="L150" s="76" t="str">
        <f t="shared" si="9"/>
        <v xml:space="preserve"> </v>
      </c>
      <c r="M150" s="158"/>
      <c r="N150" s="80"/>
      <c r="O150" s="80"/>
      <c r="P150" s="75">
        <f t="shared" si="12"/>
        <v>0</v>
      </c>
      <c r="Q150" s="76" t="str">
        <f t="shared" si="10"/>
        <v xml:space="preserve"> </v>
      </c>
      <c r="R150" s="167"/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155"/>
      <c r="H151" s="156"/>
      <c r="I151" s="80"/>
      <c r="J151" s="156"/>
      <c r="K151" s="75">
        <f t="shared" si="11"/>
        <v>0</v>
      </c>
      <c r="L151" s="76" t="str">
        <f t="shared" si="9"/>
        <v xml:space="preserve"> </v>
      </c>
      <c r="M151" s="158"/>
      <c r="N151" s="80"/>
      <c r="O151" s="80"/>
      <c r="P151" s="75">
        <f t="shared" si="12"/>
        <v>0</v>
      </c>
      <c r="Q151" s="76" t="str">
        <f t="shared" si="10"/>
        <v xml:space="preserve"> </v>
      </c>
      <c r="R151" s="167"/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155"/>
      <c r="H152" s="156"/>
      <c r="I152" s="80"/>
      <c r="J152" s="156"/>
      <c r="K152" s="75">
        <f t="shared" si="11"/>
        <v>0</v>
      </c>
      <c r="L152" s="76" t="str">
        <f t="shared" si="9"/>
        <v xml:space="preserve"> </v>
      </c>
      <c r="M152" s="158"/>
      <c r="N152" s="80"/>
      <c r="O152" s="80"/>
      <c r="P152" s="75">
        <f t="shared" si="12"/>
        <v>0</v>
      </c>
      <c r="Q152" s="76" t="str">
        <f t="shared" si="10"/>
        <v xml:space="preserve"> </v>
      </c>
      <c r="R152" s="167"/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155"/>
      <c r="H153" s="156"/>
      <c r="I153" s="80"/>
      <c r="J153" s="156"/>
      <c r="K153" s="75">
        <f t="shared" si="11"/>
        <v>0</v>
      </c>
      <c r="L153" s="76" t="str">
        <f t="shared" si="9"/>
        <v xml:space="preserve"> </v>
      </c>
      <c r="M153" s="158"/>
      <c r="N153" s="80"/>
      <c r="O153" s="80"/>
      <c r="P153" s="75">
        <f t="shared" si="12"/>
        <v>0</v>
      </c>
      <c r="Q153" s="76" t="str">
        <f t="shared" si="10"/>
        <v xml:space="preserve"> </v>
      </c>
      <c r="R153" s="167"/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155"/>
      <c r="H154" s="156"/>
      <c r="I154" s="80"/>
      <c r="J154" s="156"/>
      <c r="K154" s="75">
        <f t="shared" si="11"/>
        <v>0</v>
      </c>
      <c r="L154" s="76" t="str">
        <f t="shared" si="9"/>
        <v xml:space="preserve"> </v>
      </c>
      <c r="M154" s="158"/>
      <c r="N154" s="80"/>
      <c r="O154" s="80"/>
      <c r="P154" s="75">
        <f t="shared" si="12"/>
        <v>0</v>
      </c>
      <c r="Q154" s="76" t="str">
        <f t="shared" si="10"/>
        <v xml:space="preserve"> </v>
      </c>
      <c r="R154" s="167"/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155"/>
      <c r="H155" s="156"/>
      <c r="I155" s="80"/>
      <c r="J155" s="156"/>
      <c r="K155" s="75">
        <f t="shared" si="11"/>
        <v>0</v>
      </c>
      <c r="L155" s="76" t="str">
        <f t="shared" si="9"/>
        <v xml:space="preserve"> </v>
      </c>
      <c r="M155" s="158"/>
      <c r="N155" s="80"/>
      <c r="O155" s="80"/>
      <c r="P155" s="75">
        <f t="shared" si="12"/>
        <v>0</v>
      </c>
      <c r="Q155" s="76" t="str">
        <f t="shared" si="10"/>
        <v xml:space="preserve"> </v>
      </c>
      <c r="R155" s="167"/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155"/>
      <c r="H156" s="156"/>
      <c r="I156" s="80"/>
      <c r="J156" s="156"/>
      <c r="K156" s="75">
        <f t="shared" si="11"/>
        <v>0</v>
      </c>
      <c r="L156" s="76" t="str">
        <f t="shared" si="9"/>
        <v xml:space="preserve"> </v>
      </c>
      <c r="M156" s="158"/>
      <c r="N156" s="80"/>
      <c r="O156" s="80"/>
      <c r="P156" s="75">
        <f t="shared" si="12"/>
        <v>0</v>
      </c>
      <c r="Q156" s="76" t="str">
        <f t="shared" si="10"/>
        <v xml:space="preserve"> </v>
      </c>
      <c r="R156" s="167"/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155"/>
      <c r="H157" s="156"/>
      <c r="I157" s="80"/>
      <c r="J157" s="156"/>
      <c r="K157" s="75">
        <f t="shared" si="11"/>
        <v>0</v>
      </c>
      <c r="L157" s="76" t="str">
        <f t="shared" si="9"/>
        <v xml:space="preserve"> </v>
      </c>
      <c r="M157" s="158"/>
      <c r="N157" s="80"/>
      <c r="O157" s="80"/>
      <c r="P157" s="75">
        <f t="shared" si="12"/>
        <v>0</v>
      </c>
      <c r="Q157" s="76" t="str">
        <f t="shared" si="10"/>
        <v xml:space="preserve"> </v>
      </c>
      <c r="R157" s="167"/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155"/>
      <c r="H158" s="156"/>
      <c r="I158" s="80"/>
      <c r="J158" s="156"/>
      <c r="K158" s="75">
        <f t="shared" si="11"/>
        <v>0</v>
      </c>
      <c r="L158" s="76" t="str">
        <f t="shared" si="9"/>
        <v xml:space="preserve"> </v>
      </c>
      <c r="M158" s="158"/>
      <c r="N158" s="80"/>
      <c r="O158" s="80"/>
      <c r="P158" s="75">
        <f t="shared" si="12"/>
        <v>0</v>
      </c>
      <c r="Q158" s="76" t="str">
        <f t="shared" si="10"/>
        <v xml:space="preserve"> </v>
      </c>
      <c r="R158" s="167"/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155"/>
      <c r="H159" s="156"/>
      <c r="I159" s="80"/>
      <c r="J159" s="156"/>
      <c r="K159" s="75">
        <f t="shared" si="11"/>
        <v>0</v>
      </c>
      <c r="L159" s="76" t="str">
        <f t="shared" si="9"/>
        <v xml:space="preserve"> </v>
      </c>
      <c r="M159" s="158"/>
      <c r="N159" s="80"/>
      <c r="O159" s="80"/>
      <c r="P159" s="75">
        <f t="shared" si="12"/>
        <v>0</v>
      </c>
      <c r="Q159" s="76" t="str">
        <f t="shared" si="10"/>
        <v xml:space="preserve"> </v>
      </c>
      <c r="R159" s="167"/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155"/>
      <c r="H160" s="156"/>
      <c r="I160" s="80"/>
      <c r="J160" s="156"/>
      <c r="K160" s="75">
        <f t="shared" si="11"/>
        <v>0</v>
      </c>
      <c r="L160" s="76" t="str">
        <f t="shared" si="9"/>
        <v xml:space="preserve"> </v>
      </c>
      <c r="M160" s="158"/>
      <c r="N160" s="80"/>
      <c r="O160" s="80"/>
      <c r="P160" s="75">
        <f t="shared" si="12"/>
        <v>0</v>
      </c>
      <c r="Q160" s="76" t="str">
        <f t="shared" si="10"/>
        <v xml:space="preserve"> </v>
      </c>
      <c r="R160" s="167"/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155"/>
      <c r="H161" s="156"/>
      <c r="I161" s="80"/>
      <c r="J161" s="156"/>
      <c r="K161" s="75">
        <f t="shared" si="11"/>
        <v>0</v>
      </c>
      <c r="L161" s="76" t="str">
        <f t="shared" si="9"/>
        <v xml:space="preserve"> </v>
      </c>
      <c r="M161" s="158"/>
      <c r="N161" s="80"/>
      <c r="O161" s="80"/>
      <c r="P161" s="75">
        <f t="shared" si="12"/>
        <v>0</v>
      </c>
      <c r="Q161" s="76" t="str">
        <f t="shared" si="10"/>
        <v xml:space="preserve"> </v>
      </c>
      <c r="R161" s="167"/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155"/>
      <c r="H162" s="156"/>
      <c r="I162" s="80"/>
      <c r="J162" s="156"/>
      <c r="K162" s="75">
        <f t="shared" si="11"/>
        <v>0</v>
      </c>
      <c r="L162" s="76" t="str">
        <f t="shared" si="9"/>
        <v xml:space="preserve"> </v>
      </c>
      <c r="M162" s="158"/>
      <c r="N162" s="80"/>
      <c r="O162" s="80"/>
      <c r="P162" s="75">
        <f t="shared" si="12"/>
        <v>0</v>
      </c>
      <c r="Q162" s="76" t="str">
        <f t="shared" si="10"/>
        <v xml:space="preserve"> </v>
      </c>
      <c r="R162" s="167"/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155"/>
      <c r="H163" s="156"/>
      <c r="I163" s="80"/>
      <c r="J163" s="156"/>
      <c r="K163" s="75">
        <f t="shared" si="11"/>
        <v>0</v>
      </c>
      <c r="L163" s="76" t="str">
        <f t="shared" si="9"/>
        <v xml:space="preserve"> </v>
      </c>
      <c r="M163" s="158"/>
      <c r="N163" s="80"/>
      <c r="O163" s="80"/>
      <c r="P163" s="75">
        <f t="shared" si="12"/>
        <v>0</v>
      </c>
      <c r="Q163" s="76" t="str">
        <f t="shared" si="10"/>
        <v xml:space="preserve"> </v>
      </c>
      <c r="R163" s="167"/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155"/>
      <c r="H164" s="156"/>
      <c r="I164" s="80"/>
      <c r="J164" s="156"/>
      <c r="K164" s="75">
        <f t="shared" si="11"/>
        <v>0</v>
      </c>
      <c r="L164" s="76" t="str">
        <f t="shared" si="9"/>
        <v xml:space="preserve"> </v>
      </c>
      <c r="M164" s="158"/>
      <c r="N164" s="80"/>
      <c r="O164" s="80"/>
      <c r="P164" s="75">
        <f t="shared" si="12"/>
        <v>0</v>
      </c>
      <c r="Q164" s="76" t="str">
        <f t="shared" si="10"/>
        <v xml:space="preserve"> </v>
      </c>
      <c r="R164" s="167"/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155"/>
      <c r="H165" s="156"/>
      <c r="I165" s="80"/>
      <c r="J165" s="156"/>
      <c r="K165" s="75">
        <f t="shared" si="11"/>
        <v>0</v>
      </c>
      <c r="L165" s="76" t="str">
        <f t="shared" si="9"/>
        <v xml:space="preserve"> </v>
      </c>
      <c r="M165" s="158"/>
      <c r="N165" s="80"/>
      <c r="O165" s="80"/>
      <c r="P165" s="75">
        <f t="shared" si="12"/>
        <v>0</v>
      </c>
      <c r="Q165" s="76" t="str">
        <f t="shared" si="10"/>
        <v xml:space="preserve"> </v>
      </c>
      <c r="R165" s="167"/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80"/>
      <c r="K166" s="75">
        <f t="shared" si="11"/>
        <v>0</v>
      </c>
      <c r="L166" s="76" t="str">
        <f t="shared" si="9"/>
        <v xml:space="preserve"> </v>
      </c>
      <c r="M166" s="79"/>
      <c r="N166" s="80"/>
      <c r="O166" s="80"/>
      <c r="P166" s="75">
        <f t="shared" si="12"/>
        <v>0</v>
      </c>
      <c r="Q166" s="76" t="str">
        <f t="shared" si="10"/>
        <v xml:space="preserve"> </v>
      </c>
      <c r="R166" s="167"/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/>
      <c r="H167" s="80"/>
      <c r="I167" s="80"/>
      <c r="J167" s="80"/>
      <c r="K167" s="75">
        <f t="shared" si="11"/>
        <v>0</v>
      </c>
      <c r="L167" s="76" t="str">
        <f t="shared" si="9"/>
        <v xml:space="preserve"> </v>
      </c>
      <c r="M167" s="79"/>
      <c r="N167" s="80"/>
      <c r="O167" s="80"/>
      <c r="P167" s="75">
        <f t="shared" si="12"/>
        <v>0</v>
      </c>
      <c r="Q167" s="76" t="str">
        <f t="shared" si="10"/>
        <v xml:space="preserve"> </v>
      </c>
      <c r="R167" s="167"/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/>
      <c r="H168" s="80"/>
      <c r="I168" s="80"/>
      <c r="J168" s="80"/>
      <c r="K168" s="75">
        <f t="shared" si="11"/>
        <v>0</v>
      </c>
      <c r="L168" s="76" t="str">
        <f t="shared" si="9"/>
        <v xml:space="preserve"> </v>
      </c>
      <c r="M168" s="79"/>
      <c r="N168" s="80"/>
      <c r="O168" s="80"/>
      <c r="P168" s="75">
        <f t="shared" si="12"/>
        <v>0</v>
      </c>
      <c r="Q168" s="76" t="str">
        <f t="shared" si="10"/>
        <v xml:space="preserve"> </v>
      </c>
      <c r="R168" s="167"/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/>
      <c r="H169" s="80"/>
      <c r="I169" s="80"/>
      <c r="J169" s="80"/>
      <c r="K169" s="75">
        <f t="shared" si="11"/>
        <v>0</v>
      </c>
      <c r="L169" s="76" t="str">
        <f t="shared" si="9"/>
        <v xml:space="preserve"> </v>
      </c>
      <c r="M169" s="79"/>
      <c r="N169" s="80"/>
      <c r="O169" s="80"/>
      <c r="P169" s="75">
        <f t="shared" si="12"/>
        <v>0</v>
      </c>
      <c r="Q169" s="76" t="str">
        <f t="shared" si="10"/>
        <v xml:space="preserve"> </v>
      </c>
      <c r="R169" s="167"/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/>
      <c r="H170" s="80"/>
      <c r="I170" s="80"/>
      <c r="J170" s="80"/>
      <c r="K170" s="75">
        <f t="shared" si="11"/>
        <v>0</v>
      </c>
      <c r="L170" s="76" t="str">
        <f t="shared" si="9"/>
        <v xml:space="preserve"> </v>
      </c>
      <c r="M170" s="79"/>
      <c r="N170" s="80"/>
      <c r="O170" s="80"/>
      <c r="P170" s="75">
        <f t="shared" si="12"/>
        <v>0</v>
      </c>
      <c r="Q170" s="76" t="str">
        <f t="shared" si="10"/>
        <v xml:space="preserve"> </v>
      </c>
      <c r="R170" s="167"/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/>
      <c r="H171" s="80"/>
      <c r="I171" s="80"/>
      <c r="J171" s="80"/>
      <c r="K171" s="75">
        <f t="shared" si="11"/>
        <v>0</v>
      </c>
      <c r="L171" s="76" t="str">
        <f t="shared" si="9"/>
        <v xml:space="preserve"> </v>
      </c>
      <c r="M171" s="79"/>
      <c r="N171" s="80"/>
      <c r="O171" s="80"/>
      <c r="P171" s="75">
        <f t="shared" si="12"/>
        <v>0</v>
      </c>
      <c r="Q171" s="76" t="str">
        <f t="shared" si="10"/>
        <v xml:space="preserve"> </v>
      </c>
      <c r="R171" s="167"/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/>
      <c r="H172" s="80"/>
      <c r="I172" s="80"/>
      <c r="J172" s="80"/>
      <c r="K172" s="75">
        <f t="shared" si="11"/>
        <v>0</v>
      </c>
      <c r="L172" s="76" t="str">
        <f t="shared" si="9"/>
        <v xml:space="preserve"> </v>
      </c>
      <c r="M172" s="79"/>
      <c r="N172" s="80"/>
      <c r="O172" s="80"/>
      <c r="P172" s="75">
        <f t="shared" si="12"/>
        <v>0</v>
      </c>
      <c r="Q172" s="76" t="str">
        <f t="shared" si="10"/>
        <v xml:space="preserve"> </v>
      </c>
      <c r="R172" s="167"/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/>
      <c r="H173" s="80"/>
      <c r="I173" s="80"/>
      <c r="J173" s="80"/>
      <c r="K173" s="75">
        <f t="shared" si="11"/>
        <v>0</v>
      </c>
      <c r="L173" s="76" t="str">
        <f t="shared" si="9"/>
        <v xml:space="preserve"> </v>
      </c>
      <c r="M173" s="79"/>
      <c r="N173" s="80"/>
      <c r="O173" s="80"/>
      <c r="P173" s="75">
        <f t="shared" si="12"/>
        <v>0</v>
      </c>
      <c r="Q173" s="76" t="str">
        <f t="shared" si="10"/>
        <v xml:space="preserve"> </v>
      </c>
      <c r="R173" s="167"/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/>
      <c r="H174" s="80"/>
      <c r="I174" s="80"/>
      <c r="J174" s="80"/>
      <c r="K174" s="75">
        <f t="shared" si="11"/>
        <v>0</v>
      </c>
      <c r="L174" s="76" t="str">
        <f t="shared" si="9"/>
        <v xml:space="preserve"> </v>
      </c>
      <c r="M174" s="79"/>
      <c r="N174" s="80"/>
      <c r="O174" s="80"/>
      <c r="P174" s="75">
        <f t="shared" si="12"/>
        <v>0</v>
      </c>
      <c r="Q174" s="76" t="str">
        <f t="shared" si="10"/>
        <v xml:space="preserve"> </v>
      </c>
      <c r="R174" s="167"/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/>
      <c r="H175" s="80"/>
      <c r="I175" s="80"/>
      <c r="J175" s="80"/>
      <c r="K175" s="75">
        <f t="shared" si="11"/>
        <v>0</v>
      </c>
      <c r="L175" s="76" t="str">
        <f t="shared" si="9"/>
        <v xml:space="preserve"> </v>
      </c>
      <c r="M175" s="79"/>
      <c r="N175" s="80"/>
      <c r="O175" s="80"/>
      <c r="P175" s="75">
        <f t="shared" si="12"/>
        <v>0</v>
      </c>
      <c r="Q175" s="76" t="str">
        <f t="shared" si="10"/>
        <v xml:space="preserve"> </v>
      </c>
      <c r="R175" s="167"/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/>
      <c r="H176" s="80"/>
      <c r="I176" s="80"/>
      <c r="J176" s="80"/>
      <c r="K176" s="75">
        <f t="shared" si="11"/>
        <v>0</v>
      </c>
      <c r="L176" s="76" t="str">
        <f t="shared" si="9"/>
        <v xml:space="preserve"> </v>
      </c>
      <c r="M176" s="79"/>
      <c r="N176" s="80"/>
      <c r="O176" s="80"/>
      <c r="P176" s="75">
        <f t="shared" si="12"/>
        <v>0</v>
      </c>
      <c r="Q176" s="76" t="str">
        <f t="shared" si="10"/>
        <v xml:space="preserve"> </v>
      </c>
      <c r="R176" s="167"/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/>
      <c r="H177" s="80"/>
      <c r="I177" s="80"/>
      <c r="J177" s="80"/>
      <c r="K177" s="75">
        <f t="shared" si="11"/>
        <v>0</v>
      </c>
      <c r="L177" s="76" t="str">
        <f t="shared" si="9"/>
        <v xml:space="preserve"> </v>
      </c>
      <c r="M177" s="79"/>
      <c r="N177" s="80"/>
      <c r="O177" s="80"/>
      <c r="P177" s="75">
        <f t="shared" si="12"/>
        <v>0</v>
      </c>
      <c r="Q177" s="76" t="str">
        <f t="shared" si="10"/>
        <v xml:space="preserve"> </v>
      </c>
      <c r="R177" s="167"/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/>
      <c r="H178" s="80"/>
      <c r="I178" s="80"/>
      <c r="J178" s="80"/>
      <c r="K178" s="75">
        <f t="shared" si="11"/>
        <v>0</v>
      </c>
      <c r="L178" s="76" t="str">
        <f t="shared" si="9"/>
        <v xml:space="preserve"> </v>
      </c>
      <c r="M178" s="79"/>
      <c r="N178" s="80"/>
      <c r="O178" s="80"/>
      <c r="P178" s="75">
        <f t="shared" si="12"/>
        <v>0</v>
      </c>
      <c r="Q178" s="76" t="str">
        <f t="shared" si="10"/>
        <v xml:space="preserve"> </v>
      </c>
      <c r="R178" s="167"/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/>
      <c r="H179" s="80"/>
      <c r="I179" s="80"/>
      <c r="J179" s="80"/>
      <c r="K179" s="75">
        <f t="shared" si="11"/>
        <v>0</v>
      </c>
      <c r="L179" s="76" t="str">
        <f t="shared" si="9"/>
        <v xml:space="preserve"> </v>
      </c>
      <c r="M179" s="79"/>
      <c r="N179" s="80"/>
      <c r="O179" s="80"/>
      <c r="P179" s="75">
        <f t="shared" si="12"/>
        <v>0</v>
      </c>
      <c r="Q179" s="76" t="str">
        <f t="shared" si="10"/>
        <v xml:space="preserve"> </v>
      </c>
      <c r="R179" s="167"/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/>
      <c r="H180" s="80"/>
      <c r="I180" s="80"/>
      <c r="J180" s="80"/>
      <c r="K180" s="75">
        <f t="shared" si="11"/>
        <v>0</v>
      </c>
      <c r="L180" s="76" t="str">
        <f t="shared" si="9"/>
        <v xml:space="preserve"> </v>
      </c>
      <c r="M180" s="79"/>
      <c r="N180" s="80"/>
      <c r="O180" s="80"/>
      <c r="P180" s="75">
        <f t="shared" si="12"/>
        <v>0</v>
      </c>
      <c r="Q180" s="76" t="str">
        <f t="shared" si="10"/>
        <v xml:space="preserve"> </v>
      </c>
      <c r="R180" s="167"/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/>
      <c r="H181" s="80"/>
      <c r="I181" s="80"/>
      <c r="J181" s="80"/>
      <c r="K181" s="75">
        <f t="shared" si="11"/>
        <v>0</v>
      </c>
      <c r="L181" s="76" t="str">
        <f t="shared" si="9"/>
        <v xml:space="preserve"> </v>
      </c>
      <c r="M181" s="79"/>
      <c r="N181" s="80"/>
      <c r="O181" s="80"/>
      <c r="P181" s="75">
        <f t="shared" si="12"/>
        <v>0</v>
      </c>
      <c r="Q181" s="76" t="str">
        <f t="shared" si="10"/>
        <v xml:space="preserve"> </v>
      </c>
      <c r="R181" s="167"/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/>
      <c r="H182" s="80"/>
      <c r="I182" s="80"/>
      <c r="J182" s="80"/>
      <c r="K182" s="75">
        <f t="shared" si="11"/>
        <v>0</v>
      </c>
      <c r="L182" s="76" t="str">
        <f t="shared" si="9"/>
        <v xml:space="preserve"> </v>
      </c>
      <c r="M182" s="79"/>
      <c r="N182" s="80"/>
      <c r="O182" s="80"/>
      <c r="P182" s="75">
        <f t="shared" si="12"/>
        <v>0</v>
      </c>
      <c r="Q182" s="76" t="str">
        <f t="shared" si="10"/>
        <v xml:space="preserve"> </v>
      </c>
      <c r="R182" s="167"/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/>
      <c r="H183" s="80"/>
      <c r="I183" s="80"/>
      <c r="J183" s="80"/>
      <c r="K183" s="75">
        <f t="shared" si="11"/>
        <v>0</v>
      </c>
      <c r="L183" s="76" t="str">
        <f t="shared" si="9"/>
        <v xml:space="preserve"> </v>
      </c>
      <c r="M183" s="79"/>
      <c r="N183" s="80"/>
      <c r="O183" s="80"/>
      <c r="P183" s="75">
        <f t="shared" si="12"/>
        <v>0</v>
      </c>
      <c r="Q183" s="76" t="str">
        <f t="shared" si="10"/>
        <v xml:space="preserve"> </v>
      </c>
      <c r="R183" s="167"/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/>
      <c r="H184" s="80"/>
      <c r="I184" s="80"/>
      <c r="J184" s="80"/>
      <c r="K184" s="75">
        <f t="shared" si="11"/>
        <v>0</v>
      </c>
      <c r="L184" s="76" t="str">
        <f t="shared" si="9"/>
        <v xml:space="preserve"> </v>
      </c>
      <c r="M184" s="79"/>
      <c r="N184" s="80"/>
      <c r="O184" s="80"/>
      <c r="P184" s="75">
        <f t="shared" si="12"/>
        <v>0</v>
      </c>
      <c r="Q184" s="76" t="str">
        <f t="shared" si="10"/>
        <v xml:space="preserve"> </v>
      </c>
      <c r="R184" s="167"/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/>
      <c r="H185" s="80"/>
      <c r="I185" s="80"/>
      <c r="J185" s="80"/>
      <c r="K185" s="75">
        <f t="shared" si="11"/>
        <v>0</v>
      </c>
      <c r="L185" s="76" t="str">
        <f t="shared" si="9"/>
        <v xml:space="preserve"> </v>
      </c>
      <c r="M185" s="79"/>
      <c r="N185" s="80"/>
      <c r="O185" s="80"/>
      <c r="P185" s="75">
        <f t="shared" si="12"/>
        <v>0</v>
      </c>
      <c r="Q185" s="76" t="str">
        <f t="shared" si="10"/>
        <v xml:space="preserve"> </v>
      </c>
      <c r="R185" s="167"/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/>
      <c r="H186" s="80"/>
      <c r="I186" s="80"/>
      <c r="J186" s="80"/>
      <c r="K186" s="75">
        <f t="shared" si="11"/>
        <v>0</v>
      </c>
      <c r="L186" s="76" t="str">
        <f t="shared" si="9"/>
        <v xml:space="preserve"> </v>
      </c>
      <c r="M186" s="79"/>
      <c r="N186" s="80"/>
      <c r="O186" s="80"/>
      <c r="P186" s="75">
        <f t="shared" si="12"/>
        <v>0</v>
      </c>
      <c r="Q186" s="76" t="str">
        <f t="shared" si="10"/>
        <v xml:space="preserve"> </v>
      </c>
      <c r="R186" s="167"/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/>
      <c r="H187" s="80"/>
      <c r="I187" s="80"/>
      <c r="J187" s="80"/>
      <c r="K187" s="75">
        <f t="shared" si="11"/>
        <v>0</v>
      </c>
      <c r="L187" s="76" t="str">
        <f t="shared" si="9"/>
        <v xml:space="preserve"> </v>
      </c>
      <c r="M187" s="79"/>
      <c r="N187" s="80"/>
      <c r="O187" s="80"/>
      <c r="P187" s="75">
        <f t="shared" si="12"/>
        <v>0</v>
      </c>
      <c r="Q187" s="76" t="str">
        <f t="shared" si="10"/>
        <v xml:space="preserve"> </v>
      </c>
      <c r="R187" s="167"/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/>
      <c r="H188" s="80"/>
      <c r="I188" s="80"/>
      <c r="J188" s="80"/>
      <c r="K188" s="75">
        <f t="shared" si="11"/>
        <v>0</v>
      </c>
      <c r="L188" s="76" t="str">
        <f t="shared" si="9"/>
        <v xml:space="preserve"> </v>
      </c>
      <c r="M188" s="79"/>
      <c r="N188" s="80"/>
      <c r="O188" s="80"/>
      <c r="P188" s="75">
        <f t="shared" si="12"/>
        <v>0</v>
      </c>
      <c r="Q188" s="76" t="str">
        <f t="shared" si="10"/>
        <v xml:space="preserve"> </v>
      </c>
      <c r="R188" s="167"/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/>
      <c r="H189" s="80"/>
      <c r="I189" s="80"/>
      <c r="J189" s="80"/>
      <c r="K189" s="75">
        <f t="shared" si="11"/>
        <v>0</v>
      </c>
      <c r="L189" s="76" t="str">
        <f t="shared" si="9"/>
        <v xml:space="preserve"> </v>
      </c>
      <c r="M189" s="79"/>
      <c r="N189" s="80"/>
      <c r="O189" s="80"/>
      <c r="P189" s="75">
        <f t="shared" si="12"/>
        <v>0</v>
      </c>
      <c r="Q189" s="76" t="str">
        <f t="shared" si="10"/>
        <v xml:space="preserve"> </v>
      </c>
      <c r="R189" s="167"/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/>
      <c r="H190" s="80"/>
      <c r="I190" s="80"/>
      <c r="J190" s="80"/>
      <c r="K190" s="75">
        <f t="shared" si="11"/>
        <v>0</v>
      </c>
      <c r="L190" s="76" t="str">
        <f t="shared" si="9"/>
        <v xml:space="preserve"> </v>
      </c>
      <c r="M190" s="79"/>
      <c r="N190" s="80"/>
      <c r="O190" s="80"/>
      <c r="P190" s="75">
        <f t="shared" si="12"/>
        <v>0</v>
      </c>
      <c r="Q190" s="76" t="str">
        <f t="shared" si="10"/>
        <v xml:space="preserve"> </v>
      </c>
      <c r="R190" s="167"/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/>
      <c r="H191" s="80"/>
      <c r="I191" s="80"/>
      <c r="J191" s="80"/>
      <c r="K191" s="75">
        <f t="shared" si="11"/>
        <v>0</v>
      </c>
      <c r="L191" s="76" t="str">
        <f t="shared" si="9"/>
        <v xml:space="preserve"> </v>
      </c>
      <c r="M191" s="79"/>
      <c r="N191" s="80"/>
      <c r="O191" s="80"/>
      <c r="P191" s="75">
        <f t="shared" si="12"/>
        <v>0</v>
      </c>
      <c r="Q191" s="76" t="str">
        <f t="shared" si="10"/>
        <v xml:space="preserve"> </v>
      </c>
      <c r="R191" s="167"/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/>
      <c r="H192" s="80"/>
      <c r="I192" s="80"/>
      <c r="J192" s="80"/>
      <c r="K192" s="75">
        <f t="shared" si="11"/>
        <v>0</v>
      </c>
      <c r="L192" s="76" t="str">
        <f t="shared" si="9"/>
        <v xml:space="preserve"> </v>
      </c>
      <c r="M192" s="79"/>
      <c r="N192" s="80"/>
      <c r="O192" s="80"/>
      <c r="P192" s="75">
        <f t="shared" si="12"/>
        <v>0</v>
      </c>
      <c r="Q192" s="76" t="str">
        <f t="shared" si="10"/>
        <v xml:space="preserve"> </v>
      </c>
      <c r="R192" s="167"/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/>
      <c r="H193" s="80"/>
      <c r="I193" s="80"/>
      <c r="J193" s="80"/>
      <c r="K193" s="75">
        <f t="shared" si="11"/>
        <v>0</v>
      </c>
      <c r="L193" s="76" t="str">
        <f t="shared" si="9"/>
        <v xml:space="preserve"> </v>
      </c>
      <c r="M193" s="79"/>
      <c r="N193" s="80"/>
      <c r="O193" s="80"/>
      <c r="P193" s="75">
        <f t="shared" si="12"/>
        <v>0</v>
      </c>
      <c r="Q193" s="76" t="str">
        <f t="shared" si="10"/>
        <v xml:space="preserve"> </v>
      </c>
      <c r="R193" s="167"/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/>
      <c r="H194" s="80"/>
      <c r="I194" s="80"/>
      <c r="J194" s="80"/>
      <c r="K194" s="75">
        <f t="shared" si="11"/>
        <v>0</v>
      </c>
      <c r="L194" s="76" t="str">
        <f t="shared" si="9"/>
        <v xml:space="preserve"> </v>
      </c>
      <c r="M194" s="79"/>
      <c r="N194" s="80"/>
      <c r="O194" s="80"/>
      <c r="P194" s="75">
        <f t="shared" si="12"/>
        <v>0</v>
      </c>
      <c r="Q194" s="76" t="str">
        <f t="shared" si="10"/>
        <v xml:space="preserve"> </v>
      </c>
      <c r="R194" s="167"/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/>
      <c r="H195" s="80"/>
      <c r="I195" s="80"/>
      <c r="J195" s="80"/>
      <c r="K195" s="75">
        <f t="shared" si="11"/>
        <v>0</v>
      </c>
      <c r="L195" s="76" t="str">
        <f t="shared" si="9"/>
        <v xml:space="preserve"> </v>
      </c>
      <c r="M195" s="79"/>
      <c r="N195" s="80"/>
      <c r="O195" s="80"/>
      <c r="P195" s="75">
        <f t="shared" si="12"/>
        <v>0</v>
      </c>
      <c r="Q195" s="76" t="str">
        <f t="shared" si="10"/>
        <v xml:space="preserve"> </v>
      </c>
      <c r="R195" s="167"/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/>
      <c r="H196" s="80"/>
      <c r="I196" s="80"/>
      <c r="J196" s="80"/>
      <c r="K196" s="75">
        <f t="shared" si="11"/>
        <v>0</v>
      </c>
      <c r="L196" s="76" t="str">
        <f t="shared" si="9"/>
        <v xml:space="preserve"> </v>
      </c>
      <c r="M196" s="79"/>
      <c r="N196" s="80"/>
      <c r="O196" s="80"/>
      <c r="P196" s="75">
        <f t="shared" si="12"/>
        <v>0</v>
      </c>
      <c r="Q196" s="76" t="str">
        <f t="shared" si="10"/>
        <v xml:space="preserve"> </v>
      </c>
      <c r="R196" s="167"/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/>
      <c r="H197" s="80"/>
      <c r="I197" s="80"/>
      <c r="J197" s="80"/>
      <c r="K197" s="75">
        <f t="shared" si="11"/>
        <v>0</v>
      </c>
      <c r="L197" s="76" t="str">
        <f t="shared" si="9"/>
        <v xml:space="preserve"> </v>
      </c>
      <c r="M197" s="79"/>
      <c r="N197" s="80"/>
      <c r="O197" s="80"/>
      <c r="P197" s="75">
        <f t="shared" si="12"/>
        <v>0</v>
      </c>
      <c r="Q197" s="76" t="str">
        <f t="shared" si="10"/>
        <v xml:space="preserve"> </v>
      </c>
      <c r="R197" s="167"/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/>
      <c r="H198" s="80"/>
      <c r="I198" s="80"/>
      <c r="J198" s="80"/>
      <c r="K198" s="75">
        <f t="shared" si="11"/>
        <v>0</v>
      </c>
      <c r="L198" s="76" t="str">
        <f t="shared" si="9"/>
        <v xml:space="preserve"> </v>
      </c>
      <c r="M198" s="79"/>
      <c r="N198" s="80"/>
      <c r="O198" s="80"/>
      <c r="P198" s="75">
        <f t="shared" si="12"/>
        <v>0</v>
      </c>
      <c r="Q198" s="76" t="str">
        <f t="shared" si="10"/>
        <v xml:space="preserve"> </v>
      </c>
      <c r="R198" s="167"/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/>
      <c r="H199" s="80"/>
      <c r="I199" s="80"/>
      <c r="J199" s="80"/>
      <c r="K199" s="75">
        <f t="shared" si="11"/>
        <v>0</v>
      </c>
      <c r="L199" s="76" t="str">
        <f t="shared" ref="L199:L262" si="13">VLOOKUP(K199,predikat,2)</f>
        <v xml:space="preserve"> </v>
      </c>
      <c r="M199" s="79"/>
      <c r="N199" s="80"/>
      <c r="O199" s="80"/>
      <c r="P199" s="75">
        <f t="shared" si="12"/>
        <v>0</v>
      </c>
      <c r="Q199" s="76" t="str">
        <f t="shared" ref="Q199:Q262" si="14">VLOOKUP(P199,predikat,2)</f>
        <v xml:space="preserve"> </v>
      </c>
      <c r="R199" s="167"/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/>
      <c r="H200" s="80"/>
      <c r="I200" s="80"/>
      <c r="J200" s="80"/>
      <c r="K200" s="75">
        <f t="shared" ref="K200:K263" si="15">IF(COUNTA(G200:I200)=0,0,ROUND((SUM(G200:I200)/COUNTA(G200:I200)*$J$1+SUM(J200)*$J$2)/($J$1+$J$2),0))</f>
        <v>0</v>
      </c>
      <c r="L200" s="76" t="str">
        <f t="shared" si="13"/>
        <v xml:space="preserve"> </v>
      </c>
      <c r="M200" s="79"/>
      <c r="N200" s="80"/>
      <c r="O200" s="80"/>
      <c r="P200" s="75">
        <f t="shared" ref="P200:P263" si="16">IF(SUM(M200:O200)=0,0,ROUND(SUM(M200:O200)/COUNTA(M200:O200),0))</f>
        <v>0</v>
      </c>
      <c r="Q200" s="76" t="str">
        <f t="shared" si="14"/>
        <v xml:space="preserve"> </v>
      </c>
      <c r="R200" s="167"/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/>
      <c r="H201" s="80"/>
      <c r="I201" s="80"/>
      <c r="J201" s="80"/>
      <c r="K201" s="75">
        <f t="shared" si="15"/>
        <v>0</v>
      </c>
      <c r="L201" s="76" t="str">
        <f t="shared" si="13"/>
        <v xml:space="preserve"> </v>
      </c>
      <c r="M201" s="79"/>
      <c r="N201" s="80"/>
      <c r="O201" s="80"/>
      <c r="P201" s="75">
        <f t="shared" si="16"/>
        <v>0</v>
      </c>
      <c r="Q201" s="76" t="str">
        <f t="shared" si="14"/>
        <v xml:space="preserve"> </v>
      </c>
      <c r="R201" s="167"/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/>
      <c r="H202" s="80"/>
      <c r="I202" s="80"/>
      <c r="J202" s="80"/>
      <c r="K202" s="75">
        <f t="shared" si="15"/>
        <v>0</v>
      </c>
      <c r="L202" s="76" t="str">
        <f t="shared" si="13"/>
        <v xml:space="preserve"> </v>
      </c>
      <c r="M202" s="79"/>
      <c r="N202" s="80"/>
      <c r="O202" s="80"/>
      <c r="P202" s="75">
        <f t="shared" si="16"/>
        <v>0</v>
      </c>
      <c r="Q202" s="76" t="str">
        <f t="shared" si="14"/>
        <v xml:space="preserve"> </v>
      </c>
      <c r="R202" s="167"/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/>
      <c r="H203" s="80"/>
      <c r="I203" s="80"/>
      <c r="J203" s="80"/>
      <c r="K203" s="75">
        <f t="shared" si="15"/>
        <v>0</v>
      </c>
      <c r="L203" s="76" t="str">
        <f t="shared" si="13"/>
        <v xml:space="preserve"> </v>
      </c>
      <c r="M203" s="79"/>
      <c r="N203" s="80"/>
      <c r="O203" s="80"/>
      <c r="P203" s="75">
        <f t="shared" si="16"/>
        <v>0</v>
      </c>
      <c r="Q203" s="76" t="str">
        <f t="shared" si="14"/>
        <v xml:space="preserve"> </v>
      </c>
      <c r="R203" s="167"/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/>
      <c r="H204" s="80"/>
      <c r="I204" s="80"/>
      <c r="J204" s="80"/>
      <c r="K204" s="75">
        <f t="shared" si="15"/>
        <v>0</v>
      </c>
      <c r="L204" s="76" t="str">
        <f t="shared" si="13"/>
        <v xml:space="preserve"> </v>
      </c>
      <c r="M204" s="79"/>
      <c r="N204" s="80"/>
      <c r="O204" s="80"/>
      <c r="P204" s="75">
        <f t="shared" si="16"/>
        <v>0</v>
      </c>
      <c r="Q204" s="76" t="str">
        <f t="shared" si="14"/>
        <v xml:space="preserve"> </v>
      </c>
      <c r="R204" s="167"/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/>
      <c r="H205" s="80"/>
      <c r="I205" s="80"/>
      <c r="J205" s="80"/>
      <c r="K205" s="75">
        <f t="shared" si="15"/>
        <v>0</v>
      </c>
      <c r="L205" s="76" t="str">
        <f t="shared" si="13"/>
        <v xml:space="preserve"> </v>
      </c>
      <c r="M205" s="79"/>
      <c r="N205" s="80"/>
      <c r="O205" s="80"/>
      <c r="P205" s="75">
        <f t="shared" si="16"/>
        <v>0</v>
      </c>
      <c r="Q205" s="76" t="str">
        <f t="shared" si="14"/>
        <v xml:space="preserve"> </v>
      </c>
      <c r="R205" s="167"/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/>
      <c r="H206" s="80"/>
      <c r="I206" s="80"/>
      <c r="J206" s="80"/>
      <c r="K206" s="75">
        <f t="shared" si="15"/>
        <v>0</v>
      </c>
      <c r="L206" s="76" t="str">
        <f t="shared" si="13"/>
        <v xml:space="preserve"> </v>
      </c>
      <c r="M206" s="79"/>
      <c r="N206" s="80"/>
      <c r="O206" s="80"/>
      <c r="P206" s="75">
        <f t="shared" si="16"/>
        <v>0</v>
      </c>
      <c r="Q206" s="76" t="str">
        <f t="shared" si="14"/>
        <v xml:space="preserve"> </v>
      </c>
      <c r="R206" s="167"/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/>
      <c r="H207" s="80"/>
      <c r="I207" s="80"/>
      <c r="J207" s="80"/>
      <c r="K207" s="75">
        <f t="shared" si="15"/>
        <v>0</v>
      </c>
      <c r="L207" s="76" t="str">
        <f t="shared" si="13"/>
        <v xml:space="preserve"> </v>
      </c>
      <c r="M207" s="79"/>
      <c r="N207" s="80"/>
      <c r="O207" s="80"/>
      <c r="P207" s="75">
        <f t="shared" si="16"/>
        <v>0</v>
      </c>
      <c r="Q207" s="76" t="str">
        <f t="shared" si="14"/>
        <v xml:space="preserve"> </v>
      </c>
      <c r="R207" s="167"/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/>
      <c r="H208" s="80"/>
      <c r="I208" s="80"/>
      <c r="J208" s="80"/>
      <c r="K208" s="75">
        <f t="shared" si="15"/>
        <v>0</v>
      </c>
      <c r="L208" s="76" t="str">
        <f t="shared" si="13"/>
        <v xml:space="preserve"> </v>
      </c>
      <c r="M208" s="79"/>
      <c r="N208" s="80"/>
      <c r="O208" s="80"/>
      <c r="P208" s="75">
        <f t="shared" si="16"/>
        <v>0</v>
      </c>
      <c r="Q208" s="76" t="str">
        <f t="shared" si="14"/>
        <v xml:space="preserve"> </v>
      </c>
      <c r="R208" s="167"/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/>
      <c r="H209" s="80"/>
      <c r="I209" s="80"/>
      <c r="J209" s="80"/>
      <c r="K209" s="75">
        <f t="shared" si="15"/>
        <v>0</v>
      </c>
      <c r="L209" s="76" t="str">
        <f t="shared" si="13"/>
        <v xml:space="preserve"> </v>
      </c>
      <c r="M209" s="79"/>
      <c r="N209" s="80"/>
      <c r="O209" s="80"/>
      <c r="P209" s="75">
        <f t="shared" si="16"/>
        <v>0</v>
      </c>
      <c r="Q209" s="76" t="str">
        <f t="shared" si="14"/>
        <v xml:space="preserve"> </v>
      </c>
      <c r="R209" s="167"/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/>
      <c r="H210" s="80"/>
      <c r="I210" s="80"/>
      <c r="J210" s="80"/>
      <c r="K210" s="75">
        <f t="shared" si="15"/>
        <v>0</v>
      </c>
      <c r="L210" s="76" t="str">
        <f t="shared" si="13"/>
        <v xml:space="preserve"> </v>
      </c>
      <c r="M210" s="79"/>
      <c r="N210" s="80"/>
      <c r="O210" s="80"/>
      <c r="P210" s="75">
        <f t="shared" si="16"/>
        <v>0</v>
      </c>
      <c r="Q210" s="76" t="str">
        <f t="shared" si="14"/>
        <v xml:space="preserve"> </v>
      </c>
      <c r="R210" s="167"/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/>
      <c r="H211" s="80"/>
      <c r="I211" s="80"/>
      <c r="J211" s="80"/>
      <c r="K211" s="75">
        <f t="shared" si="15"/>
        <v>0</v>
      </c>
      <c r="L211" s="76" t="str">
        <f t="shared" si="13"/>
        <v xml:space="preserve"> </v>
      </c>
      <c r="M211" s="79"/>
      <c r="N211" s="80"/>
      <c r="O211" s="80"/>
      <c r="P211" s="75">
        <f t="shared" si="16"/>
        <v>0</v>
      </c>
      <c r="Q211" s="76" t="str">
        <f t="shared" si="14"/>
        <v xml:space="preserve"> </v>
      </c>
      <c r="R211" s="167"/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/>
      <c r="H212" s="80"/>
      <c r="I212" s="80"/>
      <c r="J212" s="80"/>
      <c r="K212" s="75">
        <f t="shared" si="15"/>
        <v>0</v>
      </c>
      <c r="L212" s="76" t="str">
        <f t="shared" si="13"/>
        <v xml:space="preserve"> </v>
      </c>
      <c r="M212" s="79"/>
      <c r="N212" s="80"/>
      <c r="O212" s="80"/>
      <c r="P212" s="75">
        <f t="shared" si="16"/>
        <v>0</v>
      </c>
      <c r="Q212" s="76" t="str">
        <f t="shared" si="14"/>
        <v xml:space="preserve"> </v>
      </c>
      <c r="R212" s="167"/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/>
      <c r="H213" s="80"/>
      <c r="I213" s="80"/>
      <c r="J213" s="80"/>
      <c r="K213" s="75">
        <f t="shared" si="15"/>
        <v>0</v>
      </c>
      <c r="L213" s="76" t="str">
        <f t="shared" si="13"/>
        <v xml:space="preserve"> </v>
      </c>
      <c r="M213" s="79"/>
      <c r="N213" s="80"/>
      <c r="O213" s="80"/>
      <c r="P213" s="75">
        <f t="shared" si="16"/>
        <v>0</v>
      </c>
      <c r="Q213" s="76" t="str">
        <f t="shared" si="14"/>
        <v xml:space="preserve"> </v>
      </c>
      <c r="R213" s="167"/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/>
      <c r="H214" s="80"/>
      <c r="I214" s="80"/>
      <c r="J214" s="80"/>
      <c r="K214" s="75">
        <f t="shared" si="15"/>
        <v>0</v>
      </c>
      <c r="L214" s="76" t="str">
        <f t="shared" si="13"/>
        <v xml:space="preserve"> </v>
      </c>
      <c r="M214" s="79"/>
      <c r="N214" s="80"/>
      <c r="O214" s="80"/>
      <c r="P214" s="75">
        <f t="shared" si="16"/>
        <v>0</v>
      </c>
      <c r="Q214" s="76" t="str">
        <f t="shared" si="14"/>
        <v xml:space="preserve"> </v>
      </c>
      <c r="R214" s="167"/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/>
      <c r="H215" s="80"/>
      <c r="I215" s="80"/>
      <c r="J215" s="80"/>
      <c r="K215" s="75">
        <f t="shared" si="15"/>
        <v>0</v>
      </c>
      <c r="L215" s="76" t="str">
        <f t="shared" si="13"/>
        <v xml:space="preserve"> </v>
      </c>
      <c r="M215" s="79"/>
      <c r="N215" s="80"/>
      <c r="O215" s="80"/>
      <c r="P215" s="75">
        <f t="shared" si="16"/>
        <v>0</v>
      </c>
      <c r="Q215" s="76" t="str">
        <f t="shared" si="14"/>
        <v xml:space="preserve"> </v>
      </c>
      <c r="R215" s="167"/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/>
      <c r="H216" s="80"/>
      <c r="I216" s="80"/>
      <c r="J216" s="80"/>
      <c r="K216" s="75">
        <f t="shared" si="15"/>
        <v>0</v>
      </c>
      <c r="L216" s="76" t="str">
        <f t="shared" si="13"/>
        <v xml:space="preserve"> </v>
      </c>
      <c r="M216" s="79"/>
      <c r="N216" s="80"/>
      <c r="O216" s="80"/>
      <c r="P216" s="75">
        <f t="shared" si="16"/>
        <v>0</v>
      </c>
      <c r="Q216" s="76" t="str">
        <f t="shared" si="14"/>
        <v xml:space="preserve"> </v>
      </c>
      <c r="R216" s="167"/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/>
      <c r="H217" s="80"/>
      <c r="I217" s="80"/>
      <c r="J217" s="80"/>
      <c r="K217" s="75">
        <f t="shared" si="15"/>
        <v>0</v>
      </c>
      <c r="L217" s="76" t="str">
        <f t="shared" si="13"/>
        <v xml:space="preserve"> </v>
      </c>
      <c r="M217" s="79"/>
      <c r="N217" s="80"/>
      <c r="O217" s="80"/>
      <c r="P217" s="75">
        <f t="shared" si="16"/>
        <v>0</v>
      </c>
      <c r="Q217" s="76" t="str">
        <f t="shared" si="14"/>
        <v xml:space="preserve"> </v>
      </c>
      <c r="R217" s="167"/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/>
      <c r="H218" s="80"/>
      <c r="I218" s="80"/>
      <c r="J218" s="80"/>
      <c r="K218" s="75">
        <f t="shared" si="15"/>
        <v>0</v>
      </c>
      <c r="L218" s="76" t="str">
        <f t="shared" si="13"/>
        <v xml:space="preserve"> </v>
      </c>
      <c r="M218" s="79"/>
      <c r="N218" s="80"/>
      <c r="O218" s="80"/>
      <c r="P218" s="75">
        <f t="shared" si="16"/>
        <v>0</v>
      </c>
      <c r="Q218" s="76" t="str">
        <f t="shared" si="14"/>
        <v xml:space="preserve"> </v>
      </c>
      <c r="R218" s="167"/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/>
      <c r="H219" s="80"/>
      <c r="I219" s="80"/>
      <c r="J219" s="80"/>
      <c r="K219" s="75">
        <f t="shared" si="15"/>
        <v>0</v>
      </c>
      <c r="L219" s="76" t="str">
        <f t="shared" si="13"/>
        <v xml:space="preserve"> </v>
      </c>
      <c r="M219" s="79"/>
      <c r="N219" s="80"/>
      <c r="O219" s="80"/>
      <c r="P219" s="75">
        <f t="shared" si="16"/>
        <v>0</v>
      </c>
      <c r="Q219" s="76" t="str">
        <f t="shared" si="14"/>
        <v xml:space="preserve"> </v>
      </c>
      <c r="R219" s="167"/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/>
      <c r="H220" s="80"/>
      <c r="I220" s="80"/>
      <c r="J220" s="80"/>
      <c r="K220" s="75">
        <f t="shared" si="15"/>
        <v>0</v>
      </c>
      <c r="L220" s="76" t="str">
        <f t="shared" si="13"/>
        <v xml:space="preserve"> </v>
      </c>
      <c r="M220" s="79"/>
      <c r="N220" s="80"/>
      <c r="O220" s="80"/>
      <c r="P220" s="75">
        <f t="shared" si="16"/>
        <v>0</v>
      </c>
      <c r="Q220" s="76" t="str">
        <f t="shared" si="14"/>
        <v xml:space="preserve"> </v>
      </c>
      <c r="R220" s="167"/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/>
      <c r="H221" s="80"/>
      <c r="I221" s="80"/>
      <c r="J221" s="80"/>
      <c r="K221" s="75">
        <f t="shared" si="15"/>
        <v>0</v>
      </c>
      <c r="L221" s="76" t="str">
        <f t="shared" si="13"/>
        <v xml:space="preserve"> </v>
      </c>
      <c r="M221" s="79"/>
      <c r="N221" s="80"/>
      <c r="O221" s="80"/>
      <c r="P221" s="75">
        <f t="shared" si="16"/>
        <v>0</v>
      </c>
      <c r="Q221" s="76" t="str">
        <f t="shared" si="14"/>
        <v xml:space="preserve"> </v>
      </c>
      <c r="R221" s="167"/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/>
      <c r="H222" s="80"/>
      <c r="I222" s="80"/>
      <c r="J222" s="80"/>
      <c r="K222" s="75">
        <f t="shared" si="15"/>
        <v>0</v>
      </c>
      <c r="L222" s="76" t="str">
        <f t="shared" si="13"/>
        <v xml:space="preserve"> </v>
      </c>
      <c r="M222" s="79"/>
      <c r="N222" s="80"/>
      <c r="O222" s="80"/>
      <c r="P222" s="75">
        <f t="shared" si="16"/>
        <v>0</v>
      </c>
      <c r="Q222" s="76" t="str">
        <f t="shared" si="14"/>
        <v xml:space="preserve"> </v>
      </c>
      <c r="R222" s="167"/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/>
      <c r="H223" s="80"/>
      <c r="I223" s="80"/>
      <c r="J223" s="80"/>
      <c r="K223" s="75">
        <f t="shared" si="15"/>
        <v>0</v>
      </c>
      <c r="L223" s="76" t="str">
        <f t="shared" si="13"/>
        <v xml:space="preserve"> </v>
      </c>
      <c r="M223" s="79"/>
      <c r="N223" s="80"/>
      <c r="O223" s="80"/>
      <c r="P223" s="75">
        <f t="shared" si="16"/>
        <v>0</v>
      </c>
      <c r="Q223" s="76" t="str">
        <f t="shared" si="14"/>
        <v xml:space="preserve"> </v>
      </c>
      <c r="R223" s="167"/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/>
      <c r="H224" s="80"/>
      <c r="I224" s="80"/>
      <c r="J224" s="80"/>
      <c r="K224" s="75">
        <f t="shared" si="15"/>
        <v>0</v>
      </c>
      <c r="L224" s="76" t="str">
        <f t="shared" si="13"/>
        <v xml:space="preserve"> </v>
      </c>
      <c r="M224" s="79"/>
      <c r="N224" s="80"/>
      <c r="O224" s="80"/>
      <c r="P224" s="75">
        <f t="shared" si="16"/>
        <v>0</v>
      </c>
      <c r="Q224" s="76" t="str">
        <f t="shared" si="14"/>
        <v xml:space="preserve"> </v>
      </c>
      <c r="R224" s="167"/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/>
      <c r="H225" s="80"/>
      <c r="I225" s="80"/>
      <c r="J225" s="80"/>
      <c r="K225" s="75">
        <f t="shared" si="15"/>
        <v>0</v>
      </c>
      <c r="L225" s="76" t="str">
        <f t="shared" si="13"/>
        <v xml:space="preserve"> </v>
      </c>
      <c r="M225" s="79"/>
      <c r="N225" s="80"/>
      <c r="O225" s="80"/>
      <c r="P225" s="75">
        <f t="shared" si="16"/>
        <v>0</v>
      </c>
      <c r="Q225" s="76" t="str">
        <f t="shared" si="14"/>
        <v xml:space="preserve"> </v>
      </c>
      <c r="R225" s="167"/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/>
      <c r="H226" s="80"/>
      <c r="I226" s="80"/>
      <c r="J226" s="80"/>
      <c r="K226" s="75">
        <f t="shared" si="15"/>
        <v>0</v>
      </c>
      <c r="L226" s="76" t="str">
        <f t="shared" si="13"/>
        <v xml:space="preserve"> </v>
      </c>
      <c r="M226" s="79"/>
      <c r="N226" s="80"/>
      <c r="O226" s="80"/>
      <c r="P226" s="75">
        <f t="shared" si="16"/>
        <v>0</v>
      </c>
      <c r="Q226" s="76" t="str">
        <f t="shared" si="14"/>
        <v xml:space="preserve"> </v>
      </c>
      <c r="R226" s="167"/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/>
      <c r="H227" s="80"/>
      <c r="I227" s="80"/>
      <c r="J227" s="80"/>
      <c r="K227" s="75">
        <f t="shared" si="15"/>
        <v>0</v>
      </c>
      <c r="L227" s="76" t="str">
        <f t="shared" si="13"/>
        <v xml:space="preserve"> </v>
      </c>
      <c r="M227" s="79"/>
      <c r="N227" s="80"/>
      <c r="O227" s="80"/>
      <c r="P227" s="75">
        <f t="shared" si="16"/>
        <v>0</v>
      </c>
      <c r="Q227" s="76" t="str">
        <f t="shared" si="14"/>
        <v xml:space="preserve"> </v>
      </c>
      <c r="R227" s="167"/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/>
      <c r="H228" s="80"/>
      <c r="I228" s="80"/>
      <c r="J228" s="80"/>
      <c r="K228" s="75">
        <f t="shared" si="15"/>
        <v>0</v>
      </c>
      <c r="L228" s="76" t="str">
        <f t="shared" si="13"/>
        <v xml:space="preserve"> </v>
      </c>
      <c r="M228" s="79"/>
      <c r="N228" s="80"/>
      <c r="O228" s="80"/>
      <c r="P228" s="75">
        <f t="shared" si="16"/>
        <v>0</v>
      </c>
      <c r="Q228" s="76" t="str">
        <f t="shared" si="14"/>
        <v xml:space="preserve"> </v>
      </c>
      <c r="R228" s="167"/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/>
      <c r="H229" s="80"/>
      <c r="I229" s="80"/>
      <c r="J229" s="80"/>
      <c r="K229" s="75">
        <f t="shared" si="15"/>
        <v>0</v>
      </c>
      <c r="L229" s="76" t="str">
        <f t="shared" si="13"/>
        <v xml:space="preserve"> </v>
      </c>
      <c r="M229" s="79"/>
      <c r="N229" s="80"/>
      <c r="O229" s="80"/>
      <c r="P229" s="75">
        <f t="shared" si="16"/>
        <v>0</v>
      </c>
      <c r="Q229" s="76" t="str">
        <f t="shared" si="14"/>
        <v xml:space="preserve"> </v>
      </c>
      <c r="R229" s="167"/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/>
      <c r="H230" s="80"/>
      <c r="I230" s="80"/>
      <c r="J230" s="80"/>
      <c r="K230" s="75">
        <f t="shared" si="15"/>
        <v>0</v>
      </c>
      <c r="L230" s="76" t="str">
        <f t="shared" si="13"/>
        <v xml:space="preserve"> </v>
      </c>
      <c r="M230" s="79"/>
      <c r="N230" s="80"/>
      <c r="O230" s="80"/>
      <c r="P230" s="75">
        <f t="shared" si="16"/>
        <v>0</v>
      </c>
      <c r="Q230" s="76" t="str">
        <f t="shared" si="14"/>
        <v xml:space="preserve"> </v>
      </c>
      <c r="R230" s="167"/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/>
      <c r="H231" s="80"/>
      <c r="I231" s="80"/>
      <c r="J231" s="80"/>
      <c r="K231" s="75">
        <f t="shared" si="15"/>
        <v>0</v>
      </c>
      <c r="L231" s="76" t="str">
        <f t="shared" si="13"/>
        <v xml:space="preserve"> </v>
      </c>
      <c r="M231" s="79"/>
      <c r="N231" s="80"/>
      <c r="O231" s="80"/>
      <c r="P231" s="75">
        <f t="shared" si="16"/>
        <v>0</v>
      </c>
      <c r="Q231" s="76" t="str">
        <f t="shared" si="14"/>
        <v xml:space="preserve"> </v>
      </c>
      <c r="R231" s="167"/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/>
      <c r="H232" s="80"/>
      <c r="I232" s="80"/>
      <c r="J232" s="80"/>
      <c r="K232" s="75">
        <f t="shared" si="15"/>
        <v>0</v>
      </c>
      <c r="L232" s="76" t="str">
        <f t="shared" si="13"/>
        <v xml:space="preserve"> </v>
      </c>
      <c r="M232" s="79"/>
      <c r="N232" s="80"/>
      <c r="O232" s="80"/>
      <c r="P232" s="75">
        <f t="shared" si="16"/>
        <v>0</v>
      </c>
      <c r="Q232" s="76" t="str">
        <f t="shared" si="14"/>
        <v xml:space="preserve"> </v>
      </c>
      <c r="R232" s="167"/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/>
      <c r="H233" s="80"/>
      <c r="I233" s="80"/>
      <c r="J233" s="80"/>
      <c r="K233" s="75">
        <f t="shared" si="15"/>
        <v>0</v>
      </c>
      <c r="L233" s="76" t="str">
        <f t="shared" si="13"/>
        <v xml:space="preserve"> </v>
      </c>
      <c r="M233" s="79"/>
      <c r="N233" s="80"/>
      <c r="O233" s="80"/>
      <c r="P233" s="75">
        <f t="shared" si="16"/>
        <v>0</v>
      </c>
      <c r="Q233" s="76" t="str">
        <f t="shared" si="14"/>
        <v xml:space="preserve"> </v>
      </c>
      <c r="R233" s="167"/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/>
      <c r="H234" s="80"/>
      <c r="I234" s="80"/>
      <c r="J234" s="80"/>
      <c r="K234" s="75">
        <f t="shared" si="15"/>
        <v>0</v>
      </c>
      <c r="L234" s="76" t="str">
        <f t="shared" si="13"/>
        <v xml:space="preserve"> </v>
      </c>
      <c r="M234" s="79"/>
      <c r="N234" s="80"/>
      <c r="O234" s="80"/>
      <c r="P234" s="75">
        <f t="shared" si="16"/>
        <v>0</v>
      </c>
      <c r="Q234" s="76" t="str">
        <f t="shared" si="14"/>
        <v xml:space="preserve"> </v>
      </c>
      <c r="R234" s="167"/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/>
      <c r="H235" s="80"/>
      <c r="I235" s="80"/>
      <c r="J235" s="80"/>
      <c r="K235" s="75">
        <f t="shared" si="15"/>
        <v>0</v>
      </c>
      <c r="L235" s="76" t="str">
        <f t="shared" si="13"/>
        <v xml:space="preserve"> </v>
      </c>
      <c r="M235" s="79"/>
      <c r="N235" s="80"/>
      <c r="O235" s="80"/>
      <c r="P235" s="75">
        <f t="shared" si="16"/>
        <v>0</v>
      </c>
      <c r="Q235" s="76" t="str">
        <f t="shared" si="14"/>
        <v xml:space="preserve"> </v>
      </c>
      <c r="R235" s="167"/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/>
      <c r="H236" s="80"/>
      <c r="I236" s="80"/>
      <c r="J236" s="80"/>
      <c r="K236" s="75">
        <f t="shared" si="15"/>
        <v>0</v>
      </c>
      <c r="L236" s="76" t="str">
        <f t="shared" si="13"/>
        <v xml:space="preserve"> </v>
      </c>
      <c r="M236" s="79"/>
      <c r="N236" s="80"/>
      <c r="O236" s="80"/>
      <c r="P236" s="75">
        <f t="shared" si="16"/>
        <v>0</v>
      </c>
      <c r="Q236" s="76" t="str">
        <f t="shared" si="14"/>
        <v xml:space="preserve"> </v>
      </c>
      <c r="R236" s="167"/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/>
      <c r="H237" s="80"/>
      <c r="I237" s="80"/>
      <c r="J237" s="80"/>
      <c r="K237" s="75">
        <f t="shared" si="15"/>
        <v>0</v>
      </c>
      <c r="L237" s="76" t="str">
        <f t="shared" si="13"/>
        <v xml:space="preserve"> </v>
      </c>
      <c r="M237" s="79"/>
      <c r="N237" s="80"/>
      <c r="O237" s="80"/>
      <c r="P237" s="75">
        <f t="shared" si="16"/>
        <v>0</v>
      </c>
      <c r="Q237" s="76" t="str">
        <f t="shared" si="14"/>
        <v xml:space="preserve"> </v>
      </c>
      <c r="R237" s="167"/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/>
      <c r="H238" s="80"/>
      <c r="I238" s="80"/>
      <c r="J238" s="80"/>
      <c r="K238" s="75">
        <f t="shared" si="15"/>
        <v>0</v>
      </c>
      <c r="L238" s="76" t="str">
        <f t="shared" si="13"/>
        <v xml:space="preserve"> </v>
      </c>
      <c r="M238" s="79"/>
      <c r="N238" s="80"/>
      <c r="O238" s="80"/>
      <c r="P238" s="75">
        <f t="shared" si="16"/>
        <v>0</v>
      </c>
      <c r="Q238" s="76" t="str">
        <f t="shared" si="14"/>
        <v xml:space="preserve"> </v>
      </c>
      <c r="R238" s="167"/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/>
      <c r="H239" s="80"/>
      <c r="I239" s="80"/>
      <c r="J239" s="80"/>
      <c r="K239" s="75">
        <f t="shared" si="15"/>
        <v>0</v>
      </c>
      <c r="L239" s="76" t="str">
        <f t="shared" si="13"/>
        <v xml:space="preserve"> </v>
      </c>
      <c r="M239" s="79"/>
      <c r="N239" s="80"/>
      <c r="O239" s="80"/>
      <c r="P239" s="75">
        <f t="shared" si="16"/>
        <v>0</v>
      </c>
      <c r="Q239" s="76" t="str">
        <f t="shared" si="14"/>
        <v xml:space="preserve"> </v>
      </c>
      <c r="R239" s="167"/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/>
      <c r="H240" s="80"/>
      <c r="I240" s="80"/>
      <c r="J240" s="80"/>
      <c r="K240" s="75">
        <f t="shared" si="15"/>
        <v>0</v>
      </c>
      <c r="L240" s="76" t="str">
        <f t="shared" si="13"/>
        <v xml:space="preserve"> </v>
      </c>
      <c r="M240" s="79"/>
      <c r="N240" s="80"/>
      <c r="O240" s="80"/>
      <c r="P240" s="75">
        <f t="shared" si="16"/>
        <v>0</v>
      </c>
      <c r="Q240" s="76" t="str">
        <f t="shared" si="14"/>
        <v xml:space="preserve"> </v>
      </c>
      <c r="R240" s="167"/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/>
      <c r="H241" s="80"/>
      <c r="I241" s="80"/>
      <c r="J241" s="80"/>
      <c r="K241" s="75">
        <f t="shared" si="15"/>
        <v>0</v>
      </c>
      <c r="L241" s="76" t="str">
        <f t="shared" si="13"/>
        <v xml:space="preserve"> </v>
      </c>
      <c r="M241" s="79"/>
      <c r="N241" s="80"/>
      <c r="O241" s="80"/>
      <c r="P241" s="75">
        <f t="shared" si="16"/>
        <v>0</v>
      </c>
      <c r="Q241" s="76" t="str">
        <f t="shared" si="14"/>
        <v xml:space="preserve"> </v>
      </c>
      <c r="R241" s="167"/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/>
      <c r="H242" s="80"/>
      <c r="I242" s="80"/>
      <c r="J242" s="80"/>
      <c r="K242" s="75">
        <f t="shared" si="15"/>
        <v>0</v>
      </c>
      <c r="L242" s="76" t="str">
        <f t="shared" si="13"/>
        <v xml:space="preserve"> </v>
      </c>
      <c r="M242" s="79"/>
      <c r="N242" s="80"/>
      <c r="O242" s="80"/>
      <c r="P242" s="75">
        <f t="shared" si="16"/>
        <v>0</v>
      </c>
      <c r="Q242" s="76" t="str">
        <f t="shared" si="14"/>
        <v xml:space="preserve"> </v>
      </c>
      <c r="R242" s="167"/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/>
      <c r="H243" s="80"/>
      <c r="I243" s="80"/>
      <c r="J243" s="80"/>
      <c r="K243" s="75">
        <f t="shared" si="15"/>
        <v>0</v>
      </c>
      <c r="L243" s="76" t="str">
        <f t="shared" si="13"/>
        <v xml:space="preserve"> </v>
      </c>
      <c r="M243" s="79"/>
      <c r="N243" s="80"/>
      <c r="O243" s="80"/>
      <c r="P243" s="75">
        <f t="shared" si="16"/>
        <v>0</v>
      </c>
      <c r="Q243" s="76" t="str">
        <f t="shared" si="14"/>
        <v xml:space="preserve"> </v>
      </c>
      <c r="R243" s="167"/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/>
      <c r="H244" s="80"/>
      <c r="I244" s="80"/>
      <c r="J244" s="80"/>
      <c r="K244" s="75">
        <f t="shared" si="15"/>
        <v>0</v>
      </c>
      <c r="L244" s="76" t="str">
        <f t="shared" si="13"/>
        <v xml:space="preserve"> </v>
      </c>
      <c r="M244" s="79"/>
      <c r="N244" s="80"/>
      <c r="O244" s="80"/>
      <c r="P244" s="75">
        <f t="shared" si="16"/>
        <v>0</v>
      </c>
      <c r="Q244" s="76" t="str">
        <f t="shared" si="14"/>
        <v xml:space="preserve"> </v>
      </c>
      <c r="R244" s="167"/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/>
      <c r="H245" s="80"/>
      <c r="I245" s="80"/>
      <c r="J245" s="80"/>
      <c r="K245" s="75">
        <f t="shared" si="15"/>
        <v>0</v>
      </c>
      <c r="L245" s="76" t="str">
        <f t="shared" si="13"/>
        <v xml:space="preserve"> </v>
      </c>
      <c r="M245" s="79"/>
      <c r="N245" s="80"/>
      <c r="O245" s="80"/>
      <c r="P245" s="75">
        <f t="shared" si="16"/>
        <v>0</v>
      </c>
      <c r="Q245" s="76" t="str">
        <f t="shared" si="14"/>
        <v xml:space="preserve"> </v>
      </c>
      <c r="R245" s="167"/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80"/>
      <c r="K246" s="75">
        <f t="shared" si="15"/>
        <v>0</v>
      </c>
      <c r="L246" s="76" t="str">
        <f t="shared" si="13"/>
        <v xml:space="preserve"> </v>
      </c>
      <c r="M246" s="79"/>
      <c r="N246" s="80"/>
      <c r="O246" s="80"/>
      <c r="P246" s="75">
        <f t="shared" si="16"/>
        <v>0</v>
      </c>
      <c r="Q246" s="76" t="str">
        <f t="shared" si="14"/>
        <v xml:space="preserve"> </v>
      </c>
      <c r="R246" s="167"/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5"/>
        <v>0</v>
      </c>
      <c r="L247" s="76" t="str">
        <f t="shared" si="13"/>
        <v xml:space="preserve"> </v>
      </c>
      <c r="M247" s="79"/>
      <c r="N247" s="80"/>
      <c r="O247" s="80"/>
      <c r="P247" s="75">
        <f t="shared" si="16"/>
        <v>0</v>
      </c>
      <c r="Q247" s="76" t="str">
        <f t="shared" si="14"/>
        <v xml:space="preserve"> </v>
      </c>
      <c r="R247" s="167"/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5"/>
        <v>0</v>
      </c>
      <c r="L248" s="76" t="str">
        <f t="shared" si="13"/>
        <v xml:space="preserve"> </v>
      </c>
      <c r="M248" s="79"/>
      <c r="N248" s="80"/>
      <c r="O248" s="80"/>
      <c r="P248" s="75">
        <f t="shared" si="16"/>
        <v>0</v>
      </c>
      <c r="Q248" s="76" t="str">
        <f t="shared" si="14"/>
        <v xml:space="preserve"> </v>
      </c>
      <c r="R248" s="167"/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5"/>
        <v>0</v>
      </c>
      <c r="L249" s="76" t="str">
        <f t="shared" si="13"/>
        <v xml:space="preserve"> </v>
      </c>
      <c r="M249" s="79"/>
      <c r="N249" s="80"/>
      <c r="O249" s="80"/>
      <c r="P249" s="75">
        <f t="shared" si="16"/>
        <v>0</v>
      </c>
      <c r="Q249" s="76" t="str">
        <f t="shared" si="14"/>
        <v xml:space="preserve"> </v>
      </c>
      <c r="R249" s="167"/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5"/>
        <v>0</v>
      </c>
      <c r="L250" s="76" t="str">
        <f t="shared" si="13"/>
        <v xml:space="preserve"> </v>
      </c>
      <c r="M250" s="79"/>
      <c r="N250" s="80"/>
      <c r="O250" s="80"/>
      <c r="P250" s="75">
        <f t="shared" si="16"/>
        <v>0</v>
      </c>
      <c r="Q250" s="76" t="str">
        <f t="shared" si="14"/>
        <v xml:space="preserve"> </v>
      </c>
      <c r="R250" s="167"/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5"/>
        <v>0</v>
      </c>
      <c r="L251" s="76" t="str">
        <f t="shared" si="13"/>
        <v xml:space="preserve"> </v>
      </c>
      <c r="M251" s="79"/>
      <c r="N251" s="80"/>
      <c r="O251" s="80"/>
      <c r="P251" s="75">
        <f t="shared" si="16"/>
        <v>0</v>
      </c>
      <c r="Q251" s="76" t="str">
        <f t="shared" si="14"/>
        <v xml:space="preserve"> </v>
      </c>
      <c r="R251" s="167"/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5"/>
        <v>0</v>
      </c>
      <c r="L252" s="76" t="str">
        <f t="shared" si="13"/>
        <v xml:space="preserve"> </v>
      </c>
      <c r="M252" s="79"/>
      <c r="N252" s="80"/>
      <c r="O252" s="80"/>
      <c r="P252" s="75">
        <f t="shared" si="16"/>
        <v>0</v>
      </c>
      <c r="Q252" s="76" t="str">
        <f t="shared" si="14"/>
        <v xml:space="preserve"> </v>
      </c>
      <c r="R252" s="167"/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5"/>
        <v>0</v>
      </c>
      <c r="L253" s="76" t="str">
        <f t="shared" si="13"/>
        <v xml:space="preserve"> </v>
      </c>
      <c r="M253" s="79"/>
      <c r="N253" s="80"/>
      <c r="O253" s="80"/>
      <c r="P253" s="75">
        <f t="shared" si="16"/>
        <v>0</v>
      </c>
      <c r="Q253" s="76" t="str">
        <f t="shared" si="14"/>
        <v xml:space="preserve"> </v>
      </c>
      <c r="R253" s="167"/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5"/>
        <v>0</v>
      </c>
      <c r="L254" s="76" t="str">
        <f t="shared" si="13"/>
        <v xml:space="preserve"> </v>
      </c>
      <c r="M254" s="79"/>
      <c r="N254" s="80"/>
      <c r="O254" s="80"/>
      <c r="P254" s="75">
        <f t="shared" si="16"/>
        <v>0</v>
      </c>
      <c r="Q254" s="76" t="str">
        <f t="shared" si="14"/>
        <v xml:space="preserve"> </v>
      </c>
      <c r="R254" s="167"/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5"/>
        <v>0</v>
      </c>
      <c r="L255" s="76" t="str">
        <f t="shared" si="13"/>
        <v xml:space="preserve"> </v>
      </c>
      <c r="M255" s="79"/>
      <c r="N255" s="80"/>
      <c r="O255" s="80"/>
      <c r="P255" s="75">
        <f t="shared" si="16"/>
        <v>0</v>
      </c>
      <c r="Q255" s="76" t="str">
        <f t="shared" si="14"/>
        <v xml:space="preserve"> </v>
      </c>
      <c r="R255" s="167"/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5"/>
        <v>0</v>
      </c>
      <c r="L256" s="76" t="str">
        <f t="shared" si="13"/>
        <v xml:space="preserve"> </v>
      </c>
      <c r="M256" s="79"/>
      <c r="N256" s="80"/>
      <c r="O256" s="80"/>
      <c r="P256" s="75">
        <f t="shared" si="16"/>
        <v>0</v>
      </c>
      <c r="Q256" s="76" t="str">
        <f t="shared" si="14"/>
        <v xml:space="preserve"> </v>
      </c>
      <c r="R256" s="167"/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5"/>
        <v>0</v>
      </c>
      <c r="L257" s="76" t="str">
        <f t="shared" si="13"/>
        <v xml:space="preserve"> </v>
      </c>
      <c r="M257" s="79"/>
      <c r="N257" s="80"/>
      <c r="O257" s="80"/>
      <c r="P257" s="75">
        <f t="shared" si="16"/>
        <v>0</v>
      </c>
      <c r="Q257" s="76" t="str">
        <f t="shared" si="14"/>
        <v xml:space="preserve"> </v>
      </c>
      <c r="R257" s="167"/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5"/>
        <v>0</v>
      </c>
      <c r="L258" s="76" t="str">
        <f t="shared" si="13"/>
        <v xml:space="preserve"> </v>
      </c>
      <c r="M258" s="79"/>
      <c r="N258" s="80"/>
      <c r="O258" s="80"/>
      <c r="P258" s="75">
        <f t="shared" si="16"/>
        <v>0</v>
      </c>
      <c r="Q258" s="76" t="str">
        <f t="shared" si="14"/>
        <v xml:space="preserve"> </v>
      </c>
      <c r="R258" s="167"/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5"/>
        <v>0</v>
      </c>
      <c r="L259" s="76" t="str">
        <f t="shared" si="13"/>
        <v xml:space="preserve"> </v>
      </c>
      <c r="M259" s="79"/>
      <c r="N259" s="80"/>
      <c r="O259" s="80"/>
      <c r="P259" s="75">
        <f t="shared" si="16"/>
        <v>0</v>
      </c>
      <c r="Q259" s="76" t="str">
        <f t="shared" si="14"/>
        <v xml:space="preserve"> </v>
      </c>
      <c r="R259" s="167"/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5"/>
        <v>0</v>
      </c>
      <c r="L260" s="76" t="str">
        <f t="shared" si="13"/>
        <v xml:space="preserve"> </v>
      </c>
      <c r="M260" s="79"/>
      <c r="N260" s="80"/>
      <c r="O260" s="80"/>
      <c r="P260" s="75">
        <f t="shared" si="16"/>
        <v>0</v>
      </c>
      <c r="Q260" s="76" t="str">
        <f t="shared" si="14"/>
        <v xml:space="preserve"> </v>
      </c>
      <c r="R260" s="167"/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5"/>
        <v>0</v>
      </c>
      <c r="L261" s="76" t="str">
        <f t="shared" si="13"/>
        <v xml:space="preserve"> </v>
      </c>
      <c r="M261" s="79"/>
      <c r="N261" s="80"/>
      <c r="O261" s="80"/>
      <c r="P261" s="75">
        <f t="shared" si="16"/>
        <v>0</v>
      </c>
      <c r="Q261" s="76" t="str">
        <f t="shared" si="14"/>
        <v xml:space="preserve"> </v>
      </c>
      <c r="R261" s="167"/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5"/>
        <v>0</v>
      </c>
      <c r="L262" s="76" t="str">
        <f t="shared" si="13"/>
        <v xml:space="preserve"> </v>
      </c>
      <c r="M262" s="79"/>
      <c r="N262" s="80"/>
      <c r="O262" s="80"/>
      <c r="P262" s="75">
        <f t="shared" si="16"/>
        <v>0</v>
      </c>
      <c r="Q262" s="76" t="str">
        <f t="shared" si="14"/>
        <v xml:space="preserve"> </v>
      </c>
      <c r="R262" s="167"/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5"/>
        <v>0</v>
      </c>
      <c r="L263" s="76" t="str">
        <f t="shared" ref="L263:L326" si="17">VLOOKUP(K263,predikat,2)</f>
        <v xml:space="preserve"> </v>
      </c>
      <c r="M263" s="79"/>
      <c r="N263" s="80"/>
      <c r="O263" s="80"/>
      <c r="P263" s="75">
        <f t="shared" si="16"/>
        <v>0</v>
      </c>
      <c r="Q263" s="76" t="str">
        <f t="shared" ref="Q263:Q326" si="18">VLOOKUP(P263,predikat,2)</f>
        <v xml:space="preserve"> </v>
      </c>
      <c r="R263" s="167"/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9">IF(COUNTA(G264:I264)=0,0,ROUND((SUM(G264:I264)/COUNTA(G264:I264)*$J$1+SUM(J264)*$J$2)/($J$1+$J$2),0))</f>
        <v>0</v>
      </c>
      <c r="L264" s="76" t="str">
        <f t="shared" si="17"/>
        <v xml:space="preserve"> </v>
      </c>
      <c r="M264" s="79"/>
      <c r="N264" s="80"/>
      <c r="O264" s="80"/>
      <c r="P264" s="75">
        <f t="shared" ref="P264:P326" si="20">IF(SUM(M264:O264)=0,0,ROUND(SUM(M264:O264)/COUNTA(M264:O264),0))</f>
        <v>0</v>
      </c>
      <c r="Q264" s="76" t="str">
        <f t="shared" si="18"/>
        <v xml:space="preserve"> </v>
      </c>
      <c r="R264" s="167"/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9"/>
        <v>0</v>
      </c>
      <c r="L265" s="76" t="str">
        <f t="shared" si="17"/>
        <v xml:space="preserve"> </v>
      </c>
      <c r="M265" s="79"/>
      <c r="N265" s="80"/>
      <c r="O265" s="80"/>
      <c r="P265" s="75">
        <f t="shared" si="20"/>
        <v>0</v>
      </c>
      <c r="Q265" s="76" t="str">
        <f t="shared" si="18"/>
        <v xml:space="preserve"> </v>
      </c>
      <c r="R265" s="167"/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9"/>
        <v>0</v>
      </c>
      <c r="L266" s="76" t="str">
        <f t="shared" si="17"/>
        <v xml:space="preserve"> </v>
      </c>
      <c r="M266" s="79"/>
      <c r="N266" s="80"/>
      <c r="O266" s="80"/>
      <c r="P266" s="75">
        <f t="shared" si="20"/>
        <v>0</v>
      </c>
      <c r="Q266" s="76" t="str">
        <f t="shared" si="18"/>
        <v xml:space="preserve"> </v>
      </c>
      <c r="R266" s="167"/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9"/>
        <v>0</v>
      </c>
      <c r="L267" s="76" t="str">
        <f t="shared" si="17"/>
        <v xml:space="preserve"> </v>
      </c>
      <c r="M267" s="79"/>
      <c r="N267" s="80"/>
      <c r="O267" s="80"/>
      <c r="P267" s="75">
        <f t="shared" si="20"/>
        <v>0</v>
      </c>
      <c r="Q267" s="76" t="str">
        <f t="shared" si="18"/>
        <v xml:space="preserve"> </v>
      </c>
      <c r="R267" s="167"/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9"/>
        <v>0</v>
      </c>
      <c r="L268" s="76" t="str">
        <f t="shared" si="17"/>
        <v xml:space="preserve"> </v>
      </c>
      <c r="M268" s="79"/>
      <c r="N268" s="80"/>
      <c r="O268" s="80"/>
      <c r="P268" s="75">
        <f t="shared" si="20"/>
        <v>0</v>
      </c>
      <c r="Q268" s="76" t="str">
        <f t="shared" si="18"/>
        <v xml:space="preserve"> </v>
      </c>
      <c r="R268" s="167"/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9"/>
        <v>0</v>
      </c>
      <c r="L269" s="76" t="str">
        <f t="shared" si="17"/>
        <v xml:space="preserve"> </v>
      </c>
      <c r="M269" s="79"/>
      <c r="N269" s="80"/>
      <c r="O269" s="80"/>
      <c r="P269" s="75">
        <f t="shared" si="20"/>
        <v>0</v>
      </c>
      <c r="Q269" s="76" t="str">
        <f t="shared" si="18"/>
        <v xml:space="preserve"> </v>
      </c>
      <c r="R269" s="167"/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9"/>
        <v>0</v>
      </c>
      <c r="L270" s="76" t="str">
        <f t="shared" si="17"/>
        <v xml:space="preserve"> </v>
      </c>
      <c r="M270" s="79"/>
      <c r="N270" s="80"/>
      <c r="O270" s="80"/>
      <c r="P270" s="75">
        <f t="shared" si="20"/>
        <v>0</v>
      </c>
      <c r="Q270" s="76" t="str">
        <f t="shared" si="18"/>
        <v xml:space="preserve"> </v>
      </c>
      <c r="R270" s="167"/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9"/>
        <v>0</v>
      </c>
      <c r="L271" s="76" t="str">
        <f t="shared" si="17"/>
        <v xml:space="preserve"> </v>
      </c>
      <c r="M271" s="79"/>
      <c r="N271" s="80"/>
      <c r="O271" s="80"/>
      <c r="P271" s="75">
        <f t="shared" si="20"/>
        <v>0</v>
      </c>
      <c r="Q271" s="76" t="str">
        <f t="shared" si="18"/>
        <v xml:space="preserve"> </v>
      </c>
      <c r="R271" s="167"/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9"/>
        <v>0</v>
      </c>
      <c r="L272" s="76" t="str">
        <f t="shared" si="17"/>
        <v xml:space="preserve"> </v>
      </c>
      <c r="M272" s="79"/>
      <c r="N272" s="80"/>
      <c r="O272" s="80"/>
      <c r="P272" s="75">
        <f t="shared" si="20"/>
        <v>0</v>
      </c>
      <c r="Q272" s="76" t="str">
        <f t="shared" si="18"/>
        <v xml:space="preserve"> </v>
      </c>
      <c r="R272" s="167"/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9"/>
        <v>0</v>
      </c>
      <c r="L273" s="76" t="str">
        <f t="shared" si="17"/>
        <v xml:space="preserve"> </v>
      </c>
      <c r="M273" s="79"/>
      <c r="N273" s="80"/>
      <c r="O273" s="80"/>
      <c r="P273" s="75">
        <f t="shared" si="20"/>
        <v>0</v>
      </c>
      <c r="Q273" s="76" t="str">
        <f t="shared" si="18"/>
        <v xml:space="preserve"> </v>
      </c>
      <c r="R273" s="167"/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9"/>
        <v>0</v>
      </c>
      <c r="L274" s="76" t="str">
        <f t="shared" si="17"/>
        <v xml:space="preserve"> </v>
      </c>
      <c r="M274" s="79"/>
      <c r="N274" s="80"/>
      <c r="O274" s="80"/>
      <c r="P274" s="75">
        <f t="shared" si="20"/>
        <v>0</v>
      </c>
      <c r="Q274" s="76" t="str">
        <f t="shared" si="18"/>
        <v xml:space="preserve"> </v>
      </c>
      <c r="R274" s="167"/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9"/>
        <v>0</v>
      </c>
      <c r="L275" s="76" t="str">
        <f t="shared" si="17"/>
        <v xml:space="preserve"> </v>
      </c>
      <c r="M275" s="79"/>
      <c r="N275" s="80"/>
      <c r="O275" s="80"/>
      <c r="P275" s="75">
        <f t="shared" si="20"/>
        <v>0</v>
      </c>
      <c r="Q275" s="76" t="str">
        <f t="shared" si="18"/>
        <v xml:space="preserve"> </v>
      </c>
      <c r="R275" s="167"/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9"/>
        <v>0</v>
      </c>
      <c r="L276" s="76" t="str">
        <f t="shared" si="17"/>
        <v xml:space="preserve"> </v>
      </c>
      <c r="M276" s="79"/>
      <c r="N276" s="80"/>
      <c r="O276" s="80"/>
      <c r="P276" s="75">
        <f t="shared" si="20"/>
        <v>0</v>
      </c>
      <c r="Q276" s="76" t="str">
        <f t="shared" si="18"/>
        <v xml:space="preserve"> </v>
      </c>
      <c r="R276" s="167"/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9"/>
        <v>0</v>
      </c>
      <c r="L277" s="76" t="str">
        <f t="shared" si="17"/>
        <v xml:space="preserve"> </v>
      </c>
      <c r="M277" s="79"/>
      <c r="N277" s="80"/>
      <c r="O277" s="80"/>
      <c r="P277" s="75">
        <f t="shared" si="20"/>
        <v>0</v>
      </c>
      <c r="Q277" s="76" t="str">
        <f t="shared" si="18"/>
        <v xml:space="preserve"> </v>
      </c>
      <c r="R277" s="167"/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9"/>
        <v>0</v>
      </c>
      <c r="L278" s="76" t="str">
        <f t="shared" si="17"/>
        <v xml:space="preserve"> </v>
      </c>
      <c r="M278" s="79"/>
      <c r="N278" s="80"/>
      <c r="O278" s="80"/>
      <c r="P278" s="75">
        <f t="shared" si="20"/>
        <v>0</v>
      </c>
      <c r="Q278" s="76" t="str">
        <f t="shared" si="18"/>
        <v xml:space="preserve"> </v>
      </c>
      <c r="R278" s="167"/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9"/>
        <v>0</v>
      </c>
      <c r="L279" s="76" t="str">
        <f t="shared" si="17"/>
        <v xml:space="preserve"> </v>
      </c>
      <c r="M279" s="79"/>
      <c r="N279" s="80"/>
      <c r="O279" s="80"/>
      <c r="P279" s="75">
        <f t="shared" si="20"/>
        <v>0</v>
      </c>
      <c r="Q279" s="76" t="str">
        <f t="shared" si="18"/>
        <v xml:space="preserve"> </v>
      </c>
      <c r="R279" s="167"/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9"/>
        <v>0</v>
      </c>
      <c r="L280" s="76" t="str">
        <f t="shared" si="17"/>
        <v xml:space="preserve"> </v>
      </c>
      <c r="M280" s="79"/>
      <c r="N280" s="80"/>
      <c r="O280" s="80"/>
      <c r="P280" s="75">
        <f t="shared" si="20"/>
        <v>0</v>
      </c>
      <c r="Q280" s="76" t="str">
        <f t="shared" si="18"/>
        <v xml:space="preserve"> </v>
      </c>
      <c r="R280" s="167"/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9"/>
        <v>0</v>
      </c>
      <c r="L281" s="76" t="str">
        <f t="shared" si="17"/>
        <v xml:space="preserve"> </v>
      </c>
      <c r="M281" s="79"/>
      <c r="N281" s="80"/>
      <c r="O281" s="80"/>
      <c r="P281" s="75">
        <f t="shared" si="20"/>
        <v>0</v>
      </c>
      <c r="Q281" s="76" t="str">
        <f t="shared" si="18"/>
        <v xml:space="preserve"> </v>
      </c>
      <c r="R281" s="167"/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9"/>
        <v>0</v>
      </c>
      <c r="L282" s="76" t="str">
        <f t="shared" si="17"/>
        <v xml:space="preserve"> </v>
      </c>
      <c r="M282" s="79"/>
      <c r="N282" s="80"/>
      <c r="O282" s="80"/>
      <c r="P282" s="75">
        <f t="shared" si="20"/>
        <v>0</v>
      </c>
      <c r="Q282" s="76" t="str">
        <f t="shared" si="18"/>
        <v xml:space="preserve"> </v>
      </c>
      <c r="R282" s="167"/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9"/>
        <v>0</v>
      </c>
      <c r="L283" s="76" t="str">
        <f t="shared" si="17"/>
        <v xml:space="preserve"> </v>
      </c>
      <c r="M283" s="79"/>
      <c r="N283" s="80"/>
      <c r="O283" s="80"/>
      <c r="P283" s="75">
        <f t="shared" si="20"/>
        <v>0</v>
      </c>
      <c r="Q283" s="76" t="str">
        <f t="shared" si="18"/>
        <v xml:space="preserve"> </v>
      </c>
      <c r="R283" s="167"/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9"/>
        <v>0</v>
      </c>
      <c r="L284" s="76" t="str">
        <f t="shared" si="17"/>
        <v xml:space="preserve"> </v>
      </c>
      <c r="M284" s="79"/>
      <c r="N284" s="80"/>
      <c r="O284" s="80"/>
      <c r="P284" s="75">
        <f t="shared" si="20"/>
        <v>0</v>
      </c>
      <c r="Q284" s="76" t="str">
        <f t="shared" si="18"/>
        <v xml:space="preserve"> </v>
      </c>
      <c r="R284" s="167"/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9"/>
        <v>0</v>
      </c>
      <c r="L285" s="76" t="str">
        <f t="shared" si="17"/>
        <v xml:space="preserve"> </v>
      </c>
      <c r="M285" s="79"/>
      <c r="N285" s="80"/>
      <c r="O285" s="80"/>
      <c r="P285" s="75">
        <f t="shared" si="20"/>
        <v>0</v>
      </c>
      <c r="Q285" s="76" t="str">
        <f t="shared" si="18"/>
        <v xml:space="preserve"> </v>
      </c>
      <c r="R285" s="167"/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9"/>
        <v>0</v>
      </c>
      <c r="L286" s="76" t="str">
        <f t="shared" si="17"/>
        <v xml:space="preserve"> </v>
      </c>
      <c r="M286" s="79"/>
      <c r="N286" s="80"/>
      <c r="O286" s="80"/>
      <c r="P286" s="75">
        <f t="shared" si="20"/>
        <v>0</v>
      </c>
      <c r="Q286" s="76" t="str">
        <f t="shared" si="18"/>
        <v xml:space="preserve"> </v>
      </c>
      <c r="R286" s="167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9"/>
        <v>0</v>
      </c>
      <c r="L287" s="76" t="str">
        <f t="shared" si="17"/>
        <v xml:space="preserve"> </v>
      </c>
      <c r="M287" s="79"/>
      <c r="N287" s="80"/>
      <c r="O287" s="80"/>
      <c r="P287" s="75">
        <f t="shared" si="20"/>
        <v>0</v>
      </c>
      <c r="Q287" s="76" t="str">
        <f t="shared" si="18"/>
        <v xml:space="preserve"> </v>
      </c>
      <c r="R287" s="167"/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9"/>
        <v>0</v>
      </c>
      <c r="L288" s="76" t="str">
        <f t="shared" si="17"/>
        <v xml:space="preserve"> </v>
      </c>
      <c r="M288" s="79"/>
      <c r="N288" s="80"/>
      <c r="O288" s="80"/>
      <c r="P288" s="75">
        <f t="shared" si="20"/>
        <v>0</v>
      </c>
      <c r="Q288" s="76" t="str">
        <f t="shared" si="18"/>
        <v xml:space="preserve"> </v>
      </c>
      <c r="R288" s="167"/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9"/>
        <v>0</v>
      </c>
      <c r="L289" s="76" t="str">
        <f t="shared" si="17"/>
        <v xml:space="preserve"> </v>
      </c>
      <c r="M289" s="79"/>
      <c r="N289" s="80"/>
      <c r="O289" s="80"/>
      <c r="P289" s="75">
        <f t="shared" si="20"/>
        <v>0</v>
      </c>
      <c r="Q289" s="76" t="str">
        <f t="shared" si="18"/>
        <v xml:space="preserve"> </v>
      </c>
      <c r="R289" s="167"/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9"/>
        <v>0</v>
      </c>
      <c r="L290" s="76" t="str">
        <f t="shared" si="17"/>
        <v xml:space="preserve"> </v>
      </c>
      <c r="M290" s="79"/>
      <c r="N290" s="80"/>
      <c r="O290" s="80"/>
      <c r="P290" s="75">
        <f t="shared" si="20"/>
        <v>0</v>
      </c>
      <c r="Q290" s="76" t="str">
        <f t="shared" si="18"/>
        <v xml:space="preserve"> </v>
      </c>
      <c r="R290" s="167"/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9"/>
        <v>0</v>
      </c>
      <c r="L291" s="76" t="str">
        <f t="shared" si="17"/>
        <v xml:space="preserve"> </v>
      </c>
      <c r="M291" s="79"/>
      <c r="N291" s="80"/>
      <c r="O291" s="80"/>
      <c r="P291" s="75">
        <f t="shared" si="20"/>
        <v>0</v>
      </c>
      <c r="Q291" s="76" t="str">
        <f t="shared" si="18"/>
        <v xml:space="preserve"> </v>
      </c>
      <c r="R291" s="167"/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9"/>
        <v>0</v>
      </c>
      <c r="L292" s="76" t="str">
        <f t="shared" si="17"/>
        <v xml:space="preserve"> </v>
      </c>
      <c r="M292" s="79"/>
      <c r="N292" s="80"/>
      <c r="O292" s="80"/>
      <c r="P292" s="75">
        <f t="shared" si="20"/>
        <v>0</v>
      </c>
      <c r="Q292" s="76" t="str">
        <f t="shared" si="18"/>
        <v xml:space="preserve"> </v>
      </c>
      <c r="R292" s="167"/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9"/>
        <v>0</v>
      </c>
      <c r="L293" s="76" t="str">
        <f t="shared" si="17"/>
        <v xml:space="preserve"> </v>
      </c>
      <c r="M293" s="79"/>
      <c r="N293" s="80"/>
      <c r="O293" s="80"/>
      <c r="P293" s="75">
        <f t="shared" si="20"/>
        <v>0</v>
      </c>
      <c r="Q293" s="76" t="str">
        <f t="shared" si="18"/>
        <v xml:space="preserve"> </v>
      </c>
      <c r="R293" s="167"/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9"/>
        <v>0</v>
      </c>
      <c r="L294" s="76" t="str">
        <f t="shared" si="17"/>
        <v xml:space="preserve"> </v>
      </c>
      <c r="M294" s="79"/>
      <c r="N294" s="80"/>
      <c r="O294" s="80"/>
      <c r="P294" s="75">
        <f t="shared" si="20"/>
        <v>0</v>
      </c>
      <c r="Q294" s="76" t="str">
        <f t="shared" si="18"/>
        <v xml:space="preserve"> </v>
      </c>
      <c r="R294" s="167"/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9"/>
        <v>0</v>
      </c>
      <c r="L295" s="76" t="str">
        <f t="shared" si="17"/>
        <v xml:space="preserve"> </v>
      </c>
      <c r="M295" s="79"/>
      <c r="N295" s="80"/>
      <c r="O295" s="80"/>
      <c r="P295" s="75">
        <f t="shared" si="20"/>
        <v>0</v>
      </c>
      <c r="Q295" s="76" t="str">
        <f t="shared" si="18"/>
        <v xml:space="preserve"> </v>
      </c>
      <c r="R295" s="167"/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9"/>
        <v>0</v>
      </c>
      <c r="L296" s="76" t="str">
        <f t="shared" si="17"/>
        <v xml:space="preserve"> </v>
      </c>
      <c r="M296" s="79"/>
      <c r="N296" s="80"/>
      <c r="O296" s="80"/>
      <c r="P296" s="75">
        <f t="shared" si="20"/>
        <v>0</v>
      </c>
      <c r="Q296" s="76" t="str">
        <f t="shared" si="18"/>
        <v xml:space="preserve"> </v>
      </c>
      <c r="R296" s="167"/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9"/>
        <v>0</v>
      </c>
      <c r="L297" s="76" t="str">
        <f t="shared" si="17"/>
        <v xml:space="preserve"> </v>
      </c>
      <c r="M297" s="79"/>
      <c r="N297" s="80"/>
      <c r="O297" s="80"/>
      <c r="P297" s="75">
        <f t="shared" si="20"/>
        <v>0</v>
      </c>
      <c r="Q297" s="76" t="str">
        <f t="shared" si="18"/>
        <v xml:space="preserve"> </v>
      </c>
      <c r="R297" s="167"/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9"/>
        <v>0</v>
      </c>
      <c r="L298" s="76" t="str">
        <f t="shared" si="17"/>
        <v xml:space="preserve"> </v>
      </c>
      <c r="M298" s="79"/>
      <c r="N298" s="80"/>
      <c r="O298" s="80"/>
      <c r="P298" s="75">
        <f t="shared" si="20"/>
        <v>0</v>
      </c>
      <c r="Q298" s="76" t="str">
        <f t="shared" si="18"/>
        <v xml:space="preserve"> </v>
      </c>
      <c r="R298" s="167"/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9"/>
        <v>0</v>
      </c>
      <c r="L299" s="76" t="str">
        <f t="shared" si="17"/>
        <v xml:space="preserve"> </v>
      </c>
      <c r="M299" s="79"/>
      <c r="N299" s="80"/>
      <c r="O299" s="80"/>
      <c r="P299" s="75">
        <f t="shared" si="20"/>
        <v>0</v>
      </c>
      <c r="Q299" s="76" t="str">
        <f t="shared" si="18"/>
        <v xml:space="preserve"> </v>
      </c>
      <c r="R299" s="167"/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9"/>
        <v>0</v>
      </c>
      <c r="L300" s="76" t="str">
        <f t="shared" si="17"/>
        <v xml:space="preserve"> </v>
      </c>
      <c r="M300" s="79"/>
      <c r="N300" s="80"/>
      <c r="O300" s="80"/>
      <c r="P300" s="75">
        <f t="shared" si="20"/>
        <v>0</v>
      </c>
      <c r="Q300" s="76" t="str">
        <f t="shared" si="18"/>
        <v xml:space="preserve"> </v>
      </c>
      <c r="R300" s="167"/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9"/>
        <v>0</v>
      </c>
      <c r="L301" s="76" t="str">
        <f t="shared" si="17"/>
        <v xml:space="preserve"> </v>
      </c>
      <c r="M301" s="79"/>
      <c r="N301" s="80"/>
      <c r="O301" s="80"/>
      <c r="P301" s="75">
        <f t="shared" si="20"/>
        <v>0</v>
      </c>
      <c r="Q301" s="76" t="str">
        <f t="shared" si="18"/>
        <v xml:space="preserve"> </v>
      </c>
      <c r="R301" s="167"/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9"/>
        <v>0</v>
      </c>
      <c r="L302" s="76" t="str">
        <f t="shared" si="17"/>
        <v xml:space="preserve"> </v>
      </c>
      <c r="M302" s="79"/>
      <c r="N302" s="80"/>
      <c r="O302" s="80"/>
      <c r="P302" s="75">
        <f t="shared" si="20"/>
        <v>0</v>
      </c>
      <c r="Q302" s="76" t="str">
        <f t="shared" si="18"/>
        <v xml:space="preserve"> </v>
      </c>
      <c r="R302" s="167"/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9"/>
        <v>0</v>
      </c>
      <c r="L303" s="76" t="str">
        <f t="shared" si="17"/>
        <v xml:space="preserve"> </v>
      </c>
      <c r="M303" s="79"/>
      <c r="N303" s="80"/>
      <c r="O303" s="80"/>
      <c r="P303" s="75">
        <f t="shared" si="20"/>
        <v>0</v>
      </c>
      <c r="Q303" s="76" t="str">
        <f t="shared" si="18"/>
        <v xml:space="preserve"> </v>
      </c>
      <c r="R303" s="167"/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9"/>
        <v>0</v>
      </c>
      <c r="L304" s="76" t="str">
        <f t="shared" si="17"/>
        <v xml:space="preserve"> </v>
      </c>
      <c r="M304" s="79"/>
      <c r="N304" s="80"/>
      <c r="O304" s="80"/>
      <c r="P304" s="75">
        <f t="shared" si="20"/>
        <v>0</v>
      </c>
      <c r="Q304" s="76" t="str">
        <f t="shared" si="18"/>
        <v xml:space="preserve"> </v>
      </c>
      <c r="R304" s="167"/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9"/>
        <v>0</v>
      </c>
      <c r="L305" s="76" t="str">
        <f t="shared" si="17"/>
        <v xml:space="preserve"> </v>
      </c>
      <c r="M305" s="79"/>
      <c r="N305" s="80"/>
      <c r="O305" s="80"/>
      <c r="P305" s="75">
        <f t="shared" si="20"/>
        <v>0</v>
      </c>
      <c r="Q305" s="76" t="str">
        <f t="shared" si="18"/>
        <v xml:space="preserve"> </v>
      </c>
      <c r="R305" s="167"/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9"/>
        <v>0</v>
      </c>
      <c r="L306" s="76" t="str">
        <f t="shared" si="17"/>
        <v xml:space="preserve"> </v>
      </c>
      <c r="M306" s="79"/>
      <c r="N306" s="80"/>
      <c r="O306" s="80"/>
      <c r="P306" s="75">
        <f t="shared" si="20"/>
        <v>0</v>
      </c>
      <c r="Q306" s="76" t="str">
        <f t="shared" si="18"/>
        <v xml:space="preserve"> </v>
      </c>
      <c r="R306" s="167"/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9"/>
        <v>0</v>
      </c>
      <c r="L307" s="76" t="str">
        <f t="shared" si="17"/>
        <v xml:space="preserve"> </v>
      </c>
      <c r="M307" s="79"/>
      <c r="N307" s="80"/>
      <c r="O307" s="80"/>
      <c r="P307" s="75">
        <f t="shared" si="20"/>
        <v>0</v>
      </c>
      <c r="Q307" s="76" t="str">
        <f t="shared" si="18"/>
        <v xml:space="preserve"> </v>
      </c>
      <c r="R307" s="167"/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9"/>
        <v>0</v>
      </c>
      <c r="L308" s="76" t="str">
        <f t="shared" si="17"/>
        <v xml:space="preserve"> </v>
      </c>
      <c r="M308" s="79"/>
      <c r="N308" s="80"/>
      <c r="O308" s="80"/>
      <c r="P308" s="75">
        <f t="shared" si="20"/>
        <v>0</v>
      </c>
      <c r="Q308" s="76" t="str">
        <f t="shared" si="18"/>
        <v xml:space="preserve"> </v>
      </c>
      <c r="R308" s="167"/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9"/>
        <v>0</v>
      </c>
      <c r="L309" s="76" t="str">
        <f t="shared" si="17"/>
        <v xml:space="preserve"> </v>
      </c>
      <c r="M309" s="79"/>
      <c r="N309" s="80"/>
      <c r="O309" s="80"/>
      <c r="P309" s="75">
        <f t="shared" si="20"/>
        <v>0</v>
      </c>
      <c r="Q309" s="76" t="str">
        <f t="shared" si="18"/>
        <v xml:space="preserve"> </v>
      </c>
      <c r="R309" s="167"/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9"/>
        <v>0</v>
      </c>
      <c r="L310" s="76" t="str">
        <f t="shared" si="17"/>
        <v xml:space="preserve"> </v>
      </c>
      <c r="M310" s="79"/>
      <c r="N310" s="80"/>
      <c r="O310" s="80"/>
      <c r="P310" s="75">
        <f t="shared" si="20"/>
        <v>0</v>
      </c>
      <c r="Q310" s="76" t="str">
        <f t="shared" si="18"/>
        <v xml:space="preserve"> </v>
      </c>
      <c r="R310" s="167"/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9"/>
        <v>0</v>
      </c>
      <c r="L311" s="76" t="str">
        <f t="shared" si="17"/>
        <v xml:space="preserve"> </v>
      </c>
      <c r="M311" s="79"/>
      <c r="N311" s="80"/>
      <c r="O311" s="80"/>
      <c r="P311" s="75">
        <f t="shared" si="20"/>
        <v>0</v>
      </c>
      <c r="Q311" s="76" t="str">
        <f t="shared" si="18"/>
        <v xml:space="preserve"> </v>
      </c>
      <c r="R311" s="167"/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9"/>
        <v>0</v>
      </c>
      <c r="L312" s="76" t="str">
        <f t="shared" si="17"/>
        <v xml:space="preserve"> </v>
      </c>
      <c r="M312" s="79"/>
      <c r="N312" s="80"/>
      <c r="O312" s="80"/>
      <c r="P312" s="75">
        <f t="shared" si="20"/>
        <v>0</v>
      </c>
      <c r="Q312" s="76" t="str">
        <f t="shared" si="18"/>
        <v xml:space="preserve"> </v>
      </c>
      <c r="R312" s="167"/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9"/>
        <v>0</v>
      </c>
      <c r="L313" s="76" t="str">
        <f t="shared" si="17"/>
        <v xml:space="preserve"> </v>
      </c>
      <c r="M313" s="79"/>
      <c r="N313" s="80"/>
      <c r="O313" s="80"/>
      <c r="P313" s="75">
        <f t="shared" si="20"/>
        <v>0</v>
      </c>
      <c r="Q313" s="76" t="str">
        <f t="shared" si="18"/>
        <v xml:space="preserve"> </v>
      </c>
      <c r="R313" s="167"/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9"/>
        <v>0</v>
      </c>
      <c r="L314" s="76" t="str">
        <f t="shared" si="17"/>
        <v xml:space="preserve"> </v>
      </c>
      <c r="M314" s="79"/>
      <c r="N314" s="80"/>
      <c r="O314" s="80"/>
      <c r="P314" s="75">
        <f t="shared" si="20"/>
        <v>0</v>
      </c>
      <c r="Q314" s="76" t="str">
        <f t="shared" si="18"/>
        <v xml:space="preserve"> </v>
      </c>
      <c r="R314" s="167"/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9"/>
        <v>0</v>
      </c>
      <c r="L315" s="76" t="str">
        <f t="shared" si="17"/>
        <v xml:space="preserve"> </v>
      </c>
      <c r="M315" s="79"/>
      <c r="N315" s="80"/>
      <c r="O315" s="80"/>
      <c r="P315" s="75">
        <f t="shared" si="20"/>
        <v>0</v>
      </c>
      <c r="Q315" s="76" t="str">
        <f t="shared" si="18"/>
        <v xml:space="preserve"> </v>
      </c>
      <c r="R315" s="167"/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9"/>
        <v>0</v>
      </c>
      <c r="L316" s="76" t="str">
        <f t="shared" si="17"/>
        <v xml:space="preserve"> </v>
      </c>
      <c r="M316" s="79"/>
      <c r="N316" s="80"/>
      <c r="O316" s="80"/>
      <c r="P316" s="75">
        <f t="shared" si="20"/>
        <v>0</v>
      </c>
      <c r="Q316" s="76" t="str">
        <f t="shared" si="18"/>
        <v xml:space="preserve"> </v>
      </c>
      <c r="R316" s="167"/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9"/>
        <v>0</v>
      </c>
      <c r="L317" s="76" t="str">
        <f t="shared" si="17"/>
        <v xml:space="preserve"> </v>
      </c>
      <c r="M317" s="79"/>
      <c r="N317" s="80"/>
      <c r="O317" s="80"/>
      <c r="P317" s="75">
        <f t="shared" si="20"/>
        <v>0</v>
      </c>
      <c r="Q317" s="76" t="str">
        <f t="shared" si="18"/>
        <v xml:space="preserve"> </v>
      </c>
      <c r="R317" s="167"/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9"/>
        <v>0</v>
      </c>
      <c r="L318" s="76" t="str">
        <f t="shared" si="17"/>
        <v xml:space="preserve"> </v>
      </c>
      <c r="M318" s="79"/>
      <c r="N318" s="80"/>
      <c r="O318" s="80"/>
      <c r="P318" s="75">
        <f t="shared" si="20"/>
        <v>0</v>
      </c>
      <c r="Q318" s="76" t="str">
        <f t="shared" si="18"/>
        <v xml:space="preserve"> </v>
      </c>
      <c r="R318" s="167"/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9"/>
        <v>0</v>
      </c>
      <c r="L319" s="76" t="str">
        <f t="shared" si="17"/>
        <v xml:space="preserve"> </v>
      </c>
      <c r="M319" s="79"/>
      <c r="N319" s="80"/>
      <c r="O319" s="80"/>
      <c r="P319" s="75">
        <f t="shared" si="20"/>
        <v>0</v>
      </c>
      <c r="Q319" s="76" t="str">
        <f t="shared" si="18"/>
        <v xml:space="preserve"> </v>
      </c>
      <c r="R319" s="167"/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9"/>
        <v>0</v>
      </c>
      <c r="L320" s="76" t="str">
        <f t="shared" si="17"/>
        <v xml:space="preserve"> </v>
      </c>
      <c r="M320" s="79"/>
      <c r="N320" s="80"/>
      <c r="O320" s="80"/>
      <c r="P320" s="75">
        <f t="shared" si="20"/>
        <v>0</v>
      </c>
      <c r="Q320" s="76" t="str">
        <f t="shared" si="18"/>
        <v xml:space="preserve"> </v>
      </c>
      <c r="R320" s="167"/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9"/>
        <v>0</v>
      </c>
      <c r="L321" s="76" t="str">
        <f t="shared" si="17"/>
        <v xml:space="preserve"> </v>
      </c>
      <c r="M321" s="79"/>
      <c r="N321" s="80"/>
      <c r="O321" s="80"/>
      <c r="P321" s="75">
        <f t="shared" si="20"/>
        <v>0</v>
      </c>
      <c r="Q321" s="76" t="str">
        <f t="shared" si="18"/>
        <v xml:space="preserve"> </v>
      </c>
      <c r="R321" s="167"/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9"/>
        <v>0</v>
      </c>
      <c r="L322" s="76" t="str">
        <f t="shared" si="17"/>
        <v xml:space="preserve"> </v>
      </c>
      <c r="M322" s="79"/>
      <c r="N322" s="80"/>
      <c r="O322" s="80"/>
      <c r="P322" s="75">
        <f t="shared" si="20"/>
        <v>0</v>
      </c>
      <c r="Q322" s="76" t="str">
        <f t="shared" si="18"/>
        <v xml:space="preserve"> </v>
      </c>
      <c r="R322" s="167"/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9"/>
        <v>0</v>
      </c>
      <c r="L323" s="76" t="str">
        <f t="shared" si="17"/>
        <v xml:space="preserve"> </v>
      </c>
      <c r="M323" s="79"/>
      <c r="N323" s="80"/>
      <c r="O323" s="80"/>
      <c r="P323" s="75">
        <f t="shared" si="20"/>
        <v>0</v>
      </c>
      <c r="Q323" s="76" t="str">
        <f t="shared" si="18"/>
        <v xml:space="preserve"> </v>
      </c>
      <c r="R323" s="167"/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9"/>
        <v>0</v>
      </c>
      <c r="L324" s="76" t="str">
        <f t="shared" si="17"/>
        <v xml:space="preserve"> </v>
      </c>
      <c r="M324" s="79"/>
      <c r="N324" s="80"/>
      <c r="O324" s="80"/>
      <c r="P324" s="75">
        <f t="shared" si="20"/>
        <v>0</v>
      </c>
      <c r="Q324" s="76" t="str">
        <f t="shared" si="18"/>
        <v xml:space="preserve"> </v>
      </c>
      <c r="R324" s="167"/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9"/>
        <v>0</v>
      </c>
      <c r="L325" s="76" t="str">
        <f t="shared" si="17"/>
        <v xml:space="preserve"> </v>
      </c>
      <c r="M325" s="79"/>
      <c r="N325" s="80"/>
      <c r="O325" s="80"/>
      <c r="P325" s="75">
        <f t="shared" si="20"/>
        <v>0</v>
      </c>
      <c r="Q325" s="76" t="str">
        <f t="shared" si="18"/>
        <v xml:space="preserve"> </v>
      </c>
      <c r="R325" s="167"/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9"/>
        <v>0</v>
      </c>
      <c r="L326" s="78" t="str">
        <f t="shared" si="17"/>
        <v xml:space="preserve"> </v>
      </c>
      <c r="M326" s="83"/>
      <c r="N326" s="84"/>
      <c r="O326" s="84"/>
      <c r="P326" s="77">
        <f t="shared" si="20"/>
        <v>0</v>
      </c>
      <c r="Q326" s="78" t="str">
        <f t="shared" si="18"/>
        <v xml:space="preserve"> </v>
      </c>
      <c r="R326" s="168"/>
    </row>
  </sheetData>
  <sheetProtection algorithmName="SHA-512" hashValue="EUVRKV3tjlm37pLqUQB+IavR5ATkkOu1V245bbX+uPfy5NkrvRCdEmmHoUWX3kxGHFDwoezO6oEoRsJMt/CZcA==" saltValue="0BlmGzaKHuetEHuYEBE7Ug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60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122">
        <v>2</v>
      </c>
      <c r="I6" s="122">
        <v>3</v>
      </c>
      <c r="J6" s="221"/>
      <c r="K6" s="221"/>
      <c r="L6" s="223"/>
      <c r="M6" s="225"/>
      <c r="N6" s="221"/>
      <c r="O6" s="221"/>
      <c r="P6" s="221"/>
      <c r="Q6" s="209"/>
      <c r="R6" s="253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153"/>
      <c r="H7" s="82"/>
      <c r="I7" s="82"/>
      <c r="J7" s="154"/>
      <c r="K7" s="73">
        <f>IF(COUNTA(G7:I7)=0,0,ROUND((SUM(G7:I7)/COUNTA(G7:I7)*$J$1+SUM(J7)*$J$2)/($J$1+$J$2),0))</f>
        <v>0</v>
      </c>
      <c r="L7" s="74" t="str">
        <f t="shared" ref="L7" si="0">VLOOKUP(K7,predikat,2)</f>
        <v xml:space="preserve"> </v>
      </c>
      <c r="M7" s="157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69"/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155"/>
      <c r="H8" s="80"/>
      <c r="I8" s="80"/>
      <c r="J8" s="156"/>
      <c r="K8" s="75">
        <f t="shared" ref="K8:K71" si="2">IF(COUNTA(G8:I8)=0,0,ROUND((SUM(G8:I8)/COUNTA(G8:I8)*$J$1+SUM(J8)*$J$2)/($J$1+$J$2),0))</f>
        <v>0</v>
      </c>
      <c r="L8" s="76" t="str">
        <f t="shared" ref="L8:L70" si="3">VLOOKUP(K8,predikat,2)</f>
        <v xml:space="preserve"> </v>
      </c>
      <c r="M8" s="158"/>
      <c r="N8" s="80"/>
      <c r="O8" s="80"/>
      <c r="P8" s="75">
        <f t="shared" ref="P8:P71" si="4">IF(SUM(M8:O8)=0,0,ROUND(SUM(M8:O8)/COUNTA(M8:O8),0))</f>
        <v>0</v>
      </c>
      <c r="Q8" s="76" t="str">
        <f t="shared" si="1"/>
        <v xml:space="preserve"> </v>
      </c>
      <c r="R8" s="167"/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155"/>
      <c r="H9" s="80"/>
      <c r="I9" s="80"/>
      <c r="J9" s="156"/>
      <c r="K9" s="75">
        <f t="shared" si="2"/>
        <v>0</v>
      </c>
      <c r="L9" s="76" t="str">
        <f t="shared" si="3"/>
        <v xml:space="preserve"> </v>
      </c>
      <c r="M9" s="158"/>
      <c r="N9" s="80"/>
      <c r="O9" s="80"/>
      <c r="P9" s="75">
        <f t="shared" si="4"/>
        <v>0</v>
      </c>
      <c r="Q9" s="76" t="str">
        <f t="shared" si="1"/>
        <v xml:space="preserve"> </v>
      </c>
      <c r="R9" s="167"/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155"/>
      <c r="H10" s="80"/>
      <c r="I10" s="80"/>
      <c r="J10" s="156"/>
      <c r="K10" s="75">
        <f t="shared" si="2"/>
        <v>0</v>
      </c>
      <c r="L10" s="76" t="str">
        <f t="shared" si="3"/>
        <v xml:space="preserve"> </v>
      </c>
      <c r="M10" s="158"/>
      <c r="N10" s="80"/>
      <c r="O10" s="80"/>
      <c r="P10" s="75">
        <f t="shared" si="4"/>
        <v>0</v>
      </c>
      <c r="Q10" s="76" t="str">
        <f t="shared" si="1"/>
        <v xml:space="preserve"> </v>
      </c>
      <c r="R10" s="167"/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155"/>
      <c r="H11" s="80"/>
      <c r="I11" s="80"/>
      <c r="J11" s="156"/>
      <c r="K11" s="75">
        <f t="shared" si="2"/>
        <v>0</v>
      </c>
      <c r="L11" s="76" t="str">
        <f t="shared" si="3"/>
        <v xml:space="preserve"> </v>
      </c>
      <c r="M11" s="158"/>
      <c r="N11" s="80"/>
      <c r="O11" s="80"/>
      <c r="P11" s="75">
        <f t="shared" si="4"/>
        <v>0</v>
      </c>
      <c r="Q11" s="76" t="str">
        <f t="shared" si="1"/>
        <v xml:space="preserve"> </v>
      </c>
      <c r="R11" s="167"/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155"/>
      <c r="H12" s="80"/>
      <c r="I12" s="80"/>
      <c r="J12" s="156"/>
      <c r="K12" s="75">
        <f t="shared" si="2"/>
        <v>0</v>
      </c>
      <c r="L12" s="76" t="str">
        <f t="shared" si="3"/>
        <v xml:space="preserve"> </v>
      </c>
      <c r="M12" s="158"/>
      <c r="N12" s="80"/>
      <c r="O12" s="80"/>
      <c r="P12" s="75">
        <f t="shared" si="4"/>
        <v>0</v>
      </c>
      <c r="Q12" s="76" t="str">
        <f t="shared" si="1"/>
        <v xml:space="preserve"> </v>
      </c>
      <c r="R12" s="167"/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155"/>
      <c r="H13" s="80"/>
      <c r="I13" s="80"/>
      <c r="J13" s="156"/>
      <c r="K13" s="75">
        <f t="shared" si="2"/>
        <v>0</v>
      </c>
      <c r="L13" s="76" t="str">
        <f t="shared" si="3"/>
        <v xml:space="preserve"> </v>
      </c>
      <c r="M13" s="158"/>
      <c r="N13" s="80"/>
      <c r="O13" s="80"/>
      <c r="P13" s="75">
        <f t="shared" si="4"/>
        <v>0</v>
      </c>
      <c r="Q13" s="76" t="str">
        <f t="shared" si="1"/>
        <v xml:space="preserve"> </v>
      </c>
      <c r="R13" s="167"/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155"/>
      <c r="H14" s="80"/>
      <c r="I14" s="80"/>
      <c r="J14" s="156"/>
      <c r="K14" s="75">
        <f t="shared" si="2"/>
        <v>0</v>
      </c>
      <c r="L14" s="76" t="str">
        <f t="shared" si="3"/>
        <v xml:space="preserve"> </v>
      </c>
      <c r="M14" s="158"/>
      <c r="N14" s="80"/>
      <c r="O14" s="80"/>
      <c r="P14" s="75">
        <f t="shared" si="4"/>
        <v>0</v>
      </c>
      <c r="Q14" s="76" t="str">
        <f t="shared" si="1"/>
        <v xml:space="preserve"> </v>
      </c>
      <c r="R14" s="167"/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155"/>
      <c r="H15" s="80"/>
      <c r="I15" s="80"/>
      <c r="J15" s="156"/>
      <c r="K15" s="75">
        <f t="shared" si="2"/>
        <v>0</v>
      </c>
      <c r="L15" s="76" t="str">
        <f t="shared" si="3"/>
        <v xml:space="preserve"> </v>
      </c>
      <c r="M15" s="158"/>
      <c r="N15" s="80"/>
      <c r="O15" s="80"/>
      <c r="P15" s="75">
        <f t="shared" si="4"/>
        <v>0</v>
      </c>
      <c r="Q15" s="76" t="str">
        <f t="shared" si="1"/>
        <v xml:space="preserve"> </v>
      </c>
      <c r="R15" s="167"/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155"/>
      <c r="H16" s="80"/>
      <c r="I16" s="80"/>
      <c r="J16" s="156"/>
      <c r="K16" s="75">
        <f t="shared" si="2"/>
        <v>0</v>
      </c>
      <c r="L16" s="76" t="str">
        <f t="shared" si="3"/>
        <v xml:space="preserve"> </v>
      </c>
      <c r="M16" s="158"/>
      <c r="N16" s="80"/>
      <c r="O16" s="80"/>
      <c r="P16" s="75">
        <f t="shared" si="4"/>
        <v>0</v>
      </c>
      <c r="Q16" s="76" t="str">
        <f t="shared" si="1"/>
        <v xml:space="preserve"> </v>
      </c>
      <c r="R16" s="167"/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155"/>
      <c r="H17" s="80"/>
      <c r="I17" s="80"/>
      <c r="J17" s="156"/>
      <c r="K17" s="75">
        <f t="shared" si="2"/>
        <v>0</v>
      </c>
      <c r="L17" s="76" t="str">
        <f t="shared" si="3"/>
        <v xml:space="preserve"> </v>
      </c>
      <c r="M17" s="158"/>
      <c r="N17" s="80"/>
      <c r="O17" s="80"/>
      <c r="P17" s="75">
        <f t="shared" si="4"/>
        <v>0</v>
      </c>
      <c r="Q17" s="76" t="str">
        <f t="shared" si="1"/>
        <v xml:space="preserve"> </v>
      </c>
      <c r="R17" s="167"/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155"/>
      <c r="H18" s="80"/>
      <c r="I18" s="80"/>
      <c r="J18" s="156"/>
      <c r="K18" s="75">
        <f t="shared" si="2"/>
        <v>0</v>
      </c>
      <c r="L18" s="76" t="str">
        <f t="shared" si="3"/>
        <v xml:space="preserve"> </v>
      </c>
      <c r="M18" s="158"/>
      <c r="N18" s="80"/>
      <c r="O18" s="80"/>
      <c r="P18" s="75">
        <f t="shared" si="4"/>
        <v>0</v>
      </c>
      <c r="Q18" s="76" t="str">
        <f t="shared" si="1"/>
        <v xml:space="preserve"> </v>
      </c>
      <c r="R18" s="167"/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155"/>
      <c r="H19" s="80"/>
      <c r="I19" s="80"/>
      <c r="J19" s="156"/>
      <c r="K19" s="75">
        <f t="shared" si="2"/>
        <v>0</v>
      </c>
      <c r="L19" s="76" t="str">
        <f t="shared" si="3"/>
        <v xml:space="preserve"> </v>
      </c>
      <c r="M19" s="158"/>
      <c r="N19" s="80"/>
      <c r="O19" s="80"/>
      <c r="P19" s="75">
        <f t="shared" si="4"/>
        <v>0</v>
      </c>
      <c r="Q19" s="76" t="str">
        <f t="shared" si="1"/>
        <v xml:space="preserve"> </v>
      </c>
      <c r="R19" s="167"/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155"/>
      <c r="H20" s="80"/>
      <c r="I20" s="80"/>
      <c r="J20" s="156"/>
      <c r="K20" s="75">
        <f t="shared" si="2"/>
        <v>0</v>
      </c>
      <c r="L20" s="76" t="str">
        <f t="shared" si="3"/>
        <v xml:space="preserve"> </v>
      </c>
      <c r="M20" s="158"/>
      <c r="N20" s="80"/>
      <c r="O20" s="80"/>
      <c r="P20" s="75">
        <f t="shared" si="4"/>
        <v>0</v>
      </c>
      <c r="Q20" s="76" t="str">
        <f t="shared" si="1"/>
        <v xml:space="preserve"> </v>
      </c>
      <c r="R20" s="167"/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155"/>
      <c r="H21" s="80"/>
      <c r="I21" s="80"/>
      <c r="J21" s="156"/>
      <c r="K21" s="75">
        <f t="shared" si="2"/>
        <v>0</v>
      </c>
      <c r="L21" s="76" t="str">
        <f t="shared" si="3"/>
        <v xml:space="preserve"> </v>
      </c>
      <c r="M21" s="158"/>
      <c r="N21" s="80"/>
      <c r="O21" s="80"/>
      <c r="P21" s="75">
        <f t="shared" si="4"/>
        <v>0</v>
      </c>
      <c r="Q21" s="76" t="str">
        <f t="shared" si="1"/>
        <v xml:space="preserve"> </v>
      </c>
      <c r="R21" s="167"/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155"/>
      <c r="H22" s="80"/>
      <c r="I22" s="80"/>
      <c r="J22" s="156"/>
      <c r="K22" s="75">
        <f t="shared" si="2"/>
        <v>0</v>
      </c>
      <c r="L22" s="76" t="str">
        <f t="shared" si="3"/>
        <v xml:space="preserve"> </v>
      </c>
      <c r="M22" s="158"/>
      <c r="N22" s="80"/>
      <c r="O22" s="80"/>
      <c r="P22" s="75">
        <f t="shared" si="4"/>
        <v>0</v>
      </c>
      <c r="Q22" s="76" t="str">
        <f t="shared" si="1"/>
        <v xml:space="preserve"> </v>
      </c>
      <c r="R22" s="167"/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155"/>
      <c r="H23" s="80"/>
      <c r="I23" s="80"/>
      <c r="J23" s="156"/>
      <c r="K23" s="75">
        <f t="shared" si="2"/>
        <v>0</v>
      </c>
      <c r="L23" s="76" t="str">
        <f t="shared" si="3"/>
        <v xml:space="preserve"> </v>
      </c>
      <c r="M23" s="158"/>
      <c r="N23" s="80"/>
      <c r="O23" s="80"/>
      <c r="P23" s="75">
        <f t="shared" si="4"/>
        <v>0</v>
      </c>
      <c r="Q23" s="76" t="str">
        <f t="shared" si="1"/>
        <v xml:space="preserve"> </v>
      </c>
      <c r="R23" s="167"/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155"/>
      <c r="H24" s="80"/>
      <c r="I24" s="80"/>
      <c r="J24" s="156"/>
      <c r="K24" s="75">
        <f t="shared" si="2"/>
        <v>0</v>
      </c>
      <c r="L24" s="76" t="str">
        <f t="shared" si="3"/>
        <v xml:space="preserve"> </v>
      </c>
      <c r="M24" s="158"/>
      <c r="N24" s="80"/>
      <c r="O24" s="80"/>
      <c r="P24" s="75">
        <f t="shared" si="4"/>
        <v>0</v>
      </c>
      <c r="Q24" s="76" t="str">
        <f t="shared" si="1"/>
        <v xml:space="preserve"> </v>
      </c>
      <c r="R24" s="167"/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155"/>
      <c r="H25" s="80"/>
      <c r="I25" s="80"/>
      <c r="J25" s="156"/>
      <c r="K25" s="75">
        <f t="shared" si="2"/>
        <v>0</v>
      </c>
      <c r="L25" s="76" t="str">
        <f t="shared" si="3"/>
        <v xml:space="preserve"> </v>
      </c>
      <c r="M25" s="158"/>
      <c r="N25" s="80"/>
      <c r="O25" s="80"/>
      <c r="P25" s="75">
        <f t="shared" si="4"/>
        <v>0</v>
      </c>
      <c r="Q25" s="76" t="str">
        <f t="shared" si="1"/>
        <v xml:space="preserve"> </v>
      </c>
      <c r="R25" s="167"/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155"/>
      <c r="H26" s="80"/>
      <c r="I26" s="80"/>
      <c r="J26" s="156"/>
      <c r="K26" s="75">
        <f t="shared" si="2"/>
        <v>0</v>
      </c>
      <c r="L26" s="76" t="str">
        <f t="shared" si="3"/>
        <v xml:space="preserve"> </v>
      </c>
      <c r="M26" s="158"/>
      <c r="N26" s="80"/>
      <c r="O26" s="80"/>
      <c r="P26" s="75">
        <f t="shared" si="4"/>
        <v>0</v>
      </c>
      <c r="Q26" s="76" t="str">
        <f t="shared" si="1"/>
        <v xml:space="preserve"> </v>
      </c>
      <c r="R26" s="167"/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155"/>
      <c r="H27" s="80"/>
      <c r="I27" s="80"/>
      <c r="J27" s="156"/>
      <c r="K27" s="75">
        <f t="shared" si="2"/>
        <v>0</v>
      </c>
      <c r="L27" s="76" t="str">
        <f t="shared" si="3"/>
        <v xml:space="preserve"> </v>
      </c>
      <c r="M27" s="158"/>
      <c r="N27" s="80"/>
      <c r="O27" s="80"/>
      <c r="P27" s="75">
        <f t="shared" si="4"/>
        <v>0</v>
      </c>
      <c r="Q27" s="76" t="str">
        <f t="shared" si="1"/>
        <v xml:space="preserve"> </v>
      </c>
      <c r="R27" s="167"/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155"/>
      <c r="H28" s="80"/>
      <c r="I28" s="80"/>
      <c r="J28" s="156"/>
      <c r="K28" s="75">
        <f t="shared" si="2"/>
        <v>0</v>
      </c>
      <c r="L28" s="76" t="str">
        <f t="shared" si="3"/>
        <v xml:space="preserve"> </v>
      </c>
      <c r="M28" s="158"/>
      <c r="N28" s="80"/>
      <c r="O28" s="80"/>
      <c r="P28" s="75">
        <f t="shared" si="4"/>
        <v>0</v>
      </c>
      <c r="Q28" s="76" t="str">
        <f t="shared" si="1"/>
        <v xml:space="preserve"> </v>
      </c>
      <c r="R28" s="167"/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155"/>
      <c r="H29" s="80"/>
      <c r="I29" s="80"/>
      <c r="J29" s="156"/>
      <c r="K29" s="75">
        <f t="shared" si="2"/>
        <v>0</v>
      </c>
      <c r="L29" s="76" t="str">
        <f t="shared" si="3"/>
        <v xml:space="preserve"> </v>
      </c>
      <c r="M29" s="158"/>
      <c r="N29" s="80"/>
      <c r="O29" s="80"/>
      <c r="P29" s="75">
        <f t="shared" si="4"/>
        <v>0</v>
      </c>
      <c r="Q29" s="76" t="str">
        <f t="shared" si="1"/>
        <v xml:space="preserve"> </v>
      </c>
      <c r="R29" s="167"/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155"/>
      <c r="H30" s="80"/>
      <c r="I30" s="80"/>
      <c r="J30" s="156"/>
      <c r="K30" s="75">
        <f t="shared" si="2"/>
        <v>0</v>
      </c>
      <c r="L30" s="76" t="str">
        <f t="shared" si="3"/>
        <v xml:space="preserve"> </v>
      </c>
      <c r="M30" s="158"/>
      <c r="N30" s="80"/>
      <c r="O30" s="80"/>
      <c r="P30" s="75">
        <f t="shared" si="4"/>
        <v>0</v>
      </c>
      <c r="Q30" s="76" t="str">
        <f t="shared" si="1"/>
        <v xml:space="preserve"> </v>
      </c>
      <c r="R30" s="167"/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155"/>
      <c r="H31" s="80"/>
      <c r="I31" s="80"/>
      <c r="J31" s="156"/>
      <c r="K31" s="75">
        <f t="shared" si="2"/>
        <v>0</v>
      </c>
      <c r="L31" s="76" t="str">
        <f t="shared" si="3"/>
        <v xml:space="preserve"> </v>
      </c>
      <c r="M31" s="158"/>
      <c r="N31" s="80"/>
      <c r="O31" s="80"/>
      <c r="P31" s="75">
        <f t="shared" si="4"/>
        <v>0</v>
      </c>
      <c r="Q31" s="76" t="str">
        <f t="shared" si="1"/>
        <v xml:space="preserve"> </v>
      </c>
      <c r="R31" s="167"/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155"/>
      <c r="H32" s="80"/>
      <c r="I32" s="80"/>
      <c r="J32" s="156"/>
      <c r="K32" s="75">
        <f t="shared" si="2"/>
        <v>0</v>
      </c>
      <c r="L32" s="76" t="str">
        <f t="shared" si="3"/>
        <v xml:space="preserve"> </v>
      </c>
      <c r="M32" s="158"/>
      <c r="N32" s="80"/>
      <c r="O32" s="80"/>
      <c r="P32" s="75">
        <f t="shared" si="4"/>
        <v>0</v>
      </c>
      <c r="Q32" s="76" t="str">
        <f t="shared" si="1"/>
        <v xml:space="preserve"> </v>
      </c>
      <c r="R32" s="167"/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155"/>
      <c r="H33" s="80"/>
      <c r="I33" s="80"/>
      <c r="J33" s="156"/>
      <c r="K33" s="75">
        <f t="shared" si="2"/>
        <v>0</v>
      </c>
      <c r="L33" s="76" t="str">
        <f t="shared" si="3"/>
        <v xml:space="preserve"> </v>
      </c>
      <c r="M33" s="158"/>
      <c r="N33" s="80"/>
      <c r="O33" s="80"/>
      <c r="P33" s="75">
        <f t="shared" si="4"/>
        <v>0</v>
      </c>
      <c r="Q33" s="76" t="str">
        <f t="shared" si="1"/>
        <v xml:space="preserve"> </v>
      </c>
      <c r="R33" s="167"/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155"/>
      <c r="H34" s="80"/>
      <c r="I34" s="80"/>
      <c r="J34" s="156"/>
      <c r="K34" s="75">
        <f t="shared" si="2"/>
        <v>0</v>
      </c>
      <c r="L34" s="76" t="str">
        <f t="shared" si="3"/>
        <v xml:space="preserve"> </v>
      </c>
      <c r="M34" s="158"/>
      <c r="N34" s="80"/>
      <c r="O34" s="80"/>
      <c r="P34" s="75">
        <f t="shared" si="4"/>
        <v>0</v>
      </c>
      <c r="Q34" s="76" t="str">
        <f t="shared" si="1"/>
        <v xml:space="preserve"> </v>
      </c>
      <c r="R34" s="167"/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155"/>
      <c r="H35" s="80"/>
      <c r="I35" s="80"/>
      <c r="J35" s="156"/>
      <c r="K35" s="75">
        <f t="shared" si="2"/>
        <v>0</v>
      </c>
      <c r="L35" s="76" t="str">
        <f t="shared" si="3"/>
        <v xml:space="preserve"> </v>
      </c>
      <c r="M35" s="158"/>
      <c r="N35" s="80"/>
      <c r="O35" s="80"/>
      <c r="P35" s="75">
        <f t="shared" si="4"/>
        <v>0</v>
      </c>
      <c r="Q35" s="76" t="str">
        <f t="shared" si="1"/>
        <v xml:space="preserve"> </v>
      </c>
      <c r="R35" s="167"/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155"/>
      <c r="H36" s="80"/>
      <c r="I36" s="80"/>
      <c r="J36" s="156"/>
      <c r="K36" s="75">
        <f t="shared" si="2"/>
        <v>0</v>
      </c>
      <c r="L36" s="76" t="str">
        <f t="shared" si="3"/>
        <v xml:space="preserve"> </v>
      </c>
      <c r="M36" s="158"/>
      <c r="N36" s="80"/>
      <c r="O36" s="80"/>
      <c r="P36" s="75">
        <f t="shared" si="4"/>
        <v>0</v>
      </c>
      <c r="Q36" s="76" t="str">
        <f t="shared" si="1"/>
        <v xml:space="preserve"> </v>
      </c>
      <c r="R36" s="167"/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155"/>
      <c r="H37" s="80"/>
      <c r="I37" s="80"/>
      <c r="J37" s="156"/>
      <c r="K37" s="75">
        <f t="shared" si="2"/>
        <v>0</v>
      </c>
      <c r="L37" s="76" t="str">
        <f t="shared" si="3"/>
        <v xml:space="preserve"> </v>
      </c>
      <c r="M37" s="158"/>
      <c r="N37" s="80"/>
      <c r="O37" s="80"/>
      <c r="P37" s="75">
        <f t="shared" si="4"/>
        <v>0</v>
      </c>
      <c r="Q37" s="76" t="str">
        <f t="shared" si="1"/>
        <v xml:space="preserve"> </v>
      </c>
      <c r="R37" s="167"/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155"/>
      <c r="H38" s="80"/>
      <c r="I38" s="80"/>
      <c r="J38" s="156"/>
      <c r="K38" s="75">
        <f t="shared" si="2"/>
        <v>0</v>
      </c>
      <c r="L38" s="76" t="str">
        <f t="shared" si="3"/>
        <v xml:space="preserve"> </v>
      </c>
      <c r="M38" s="158"/>
      <c r="N38" s="80"/>
      <c r="O38" s="80"/>
      <c r="P38" s="75">
        <f t="shared" si="4"/>
        <v>0</v>
      </c>
      <c r="Q38" s="76" t="str">
        <f t="shared" si="1"/>
        <v xml:space="preserve"> </v>
      </c>
      <c r="R38" s="167"/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155"/>
      <c r="H39" s="80"/>
      <c r="I39" s="80"/>
      <c r="J39" s="156"/>
      <c r="K39" s="75">
        <f t="shared" si="2"/>
        <v>0</v>
      </c>
      <c r="L39" s="76" t="str">
        <f t="shared" si="3"/>
        <v xml:space="preserve"> </v>
      </c>
      <c r="M39" s="158"/>
      <c r="N39" s="80"/>
      <c r="O39" s="80"/>
      <c r="P39" s="75">
        <f t="shared" si="4"/>
        <v>0</v>
      </c>
      <c r="Q39" s="76" t="str">
        <f t="shared" si="1"/>
        <v xml:space="preserve"> </v>
      </c>
      <c r="R39" s="167"/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155"/>
      <c r="H40" s="80"/>
      <c r="I40" s="80"/>
      <c r="J40" s="156"/>
      <c r="K40" s="75">
        <f t="shared" si="2"/>
        <v>0</v>
      </c>
      <c r="L40" s="76" t="str">
        <f t="shared" si="3"/>
        <v xml:space="preserve"> </v>
      </c>
      <c r="M40" s="158"/>
      <c r="N40" s="80"/>
      <c r="O40" s="80"/>
      <c r="P40" s="75">
        <f t="shared" si="4"/>
        <v>0</v>
      </c>
      <c r="Q40" s="76" t="str">
        <f t="shared" si="1"/>
        <v xml:space="preserve"> </v>
      </c>
      <c r="R40" s="167"/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155"/>
      <c r="H41" s="80"/>
      <c r="I41" s="80"/>
      <c r="J41" s="156"/>
      <c r="K41" s="75">
        <f t="shared" si="2"/>
        <v>0</v>
      </c>
      <c r="L41" s="76" t="str">
        <f t="shared" si="3"/>
        <v xml:space="preserve"> </v>
      </c>
      <c r="M41" s="158"/>
      <c r="N41" s="80"/>
      <c r="O41" s="80"/>
      <c r="P41" s="75">
        <f t="shared" si="4"/>
        <v>0</v>
      </c>
      <c r="Q41" s="76" t="str">
        <f t="shared" si="1"/>
        <v xml:space="preserve"> </v>
      </c>
      <c r="R41" s="167"/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155"/>
      <c r="H42" s="80"/>
      <c r="I42" s="80"/>
      <c r="J42" s="156"/>
      <c r="K42" s="75">
        <f t="shared" si="2"/>
        <v>0</v>
      </c>
      <c r="L42" s="76" t="str">
        <f t="shared" si="3"/>
        <v xml:space="preserve"> </v>
      </c>
      <c r="M42" s="158"/>
      <c r="N42" s="80"/>
      <c r="O42" s="80"/>
      <c r="P42" s="75">
        <f t="shared" si="4"/>
        <v>0</v>
      </c>
      <c r="Q42" s="76" t="str">
        <f t="shared" si="1"/>
        <v xml:space="preserve"> </v>
      </c>
      <c r="R42" s="167"/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155"/>
      <c r="H43" s="80"/>
      <c r="I43" s="80"/>
      <c r="J43" s="156"/>
      <c r="K43" s="75">
        <f t="shared" si="2"/>
        <v>0</v>
      </c>
      <c r="L43" s="76" t="str">
        <f t="shared" si="3"/>
        <v xml:space="preserve"> </v>
      </c>
      <c r="M43" s="158"/>
      <c r="N43" s="80"/>
      <c r="O43" s="80"/>
      <c r="P43" s="75">
        <f t="shared" si="4"/>
        <v>0</v>
      </c>
      <c r="Q43" s="76" t="str">
        <f t="shared" si="1"/>
        <v xml:space="preserve"> </v>
      </c>
      <c r="R43" s="167"/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155"/>
      <c r="H44" s="80"/>
      <c r="I44" s="80"/>
      <c r="J44" s="156"/>
      <c r="K44" s="75">
        <f t="shared" si="2"/>
        <v>0</v>
      </c>
      <c r="L44" s="76" t="str">
        <f t="shared" si="3"/>
        <v xml:space="preserve"> </v>
      </c>
      <c r="M44" s="158"/>
      <c r="N44" s="80"/>
      <c r="O44" s="80"/>
      <c r="P44" s="75">
        <f t="shared" si="4"/>
        <v>0</v>
      </c>
      <c r="Q44" s="76" t="str">
        <f t="shared" si="1"/>
        <v xml:space="preserve"> </v>
      </c>
      <c r="R44" s="167"/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155"/>
      <c r="H45" s="80"/>
      <c r="I45" s="80"/>
      <c r="J45" s="156"/>
      <c r="K45" s="75">
        <f t="shared" si="2"/>
        <v>0</v>
      </c>
      <c r="L45" s="76" t="str">
        <f t="shared" si="3"/>
        <v xml:space="preserve"> </v>
      </c>
      <c r="M45" s="158"/>
      <c r="N45" s="80"/>
      <c r="O45" s="80"/>
      <c r="P45" s="75">
        <f t="shared" si="4"/>
        <v>0</v>
      </c>
      <c r="Q45" s="76" t="str">
        <f t="shared" si="1"/>
        <v xml:space="preserve"> </v>
      </c>
      <c r="R45" s="167"/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/>
      <c r="H46" s="80"/>
      <c r="I46" s="80"/>
      <c r="J46" s="156"/>
      <c r="K46" s="75">
        <f t="shared" si="2"/>
        <v>0</v>
      </c>
      <c r="L46" s="76" t="str">
        <f t="shared" si="3"/>
        <v xml:space="preserve"> </v>
      </c>
      <c r="M46" s="158"/>
      <c r="N46" s="80"/>
      <c r="O46" s="80"/>
      <c r="P46" s="75">
        <f t="shared" si="4"/>
        <v>0</v>
      </c>
      <c r="Q46" s="76" t="str">
        <f t="shared" si="1"/>
        <v xml:space="preserve"> </v>
      </c>
      <c r="R46" s="167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155"/>
      <c r="H47" s="80"/>
      <c r="I47" s="80"/>
      <c r="J47" s="156"/>
      <c r="K47" s="75">
        <f t="shared" si="2"/>
        <v>0</v>
      </c>
      <c r="L47" s="76" t="str">
        <f t="shared" si="3"/>
        <v xml:space="preserve"> </v>
      </c>
      <c r="M47" s="158"/>
      <c r="N47" s="80"/>
      <c r="O47" s="80"/>
      <c r="P47" s="75">
        <f t="shared" si="4"/>
        <v>0</v>
      </c>
      <c r="Q47" s="76" t="str">
        <f t="shared" si="1"/>
        <v xml:space="preserve"> </v>
      </c>
      <c r="R47" s="167"/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155"/>
      <c r="H48" s="80"/>
      <c r="I48" s="80"/>
      <c r="J48" s="156"/>
      <c r="K48" s="75">
        <f t="shared" si="2"/>
        <v>0</v>
      </c>
      <c r="L48" s="76" t="str">
        <f t="shared" si="3"/>
        <v xml:space="preserve"> </v>
      </c>
      <c r="M48" s="158"/>
      <c r="N48" s="80"/>
      <c r="O48" s="80"/>
      <c r="P48" s="75">
        <f t="shared" si="4"/>
        <v>0</v>
      </c>
      <c r="Q48" s="76" t="str">
        <f t="shared" si="1"/>
        <v xml:space="preserve"> </v>
      </c>
      <c r="R48" s="167"/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155"/>
      <c r="H49" s="80"/>
      <c r="I49" s="80"/>
      <c r="J49" s="156"/>
      <c r="K49" s="75">
        <f t="shared" si="2"/>
        <v>0</v>
      </c>
      <c r="L49" s="76" t="str">
        <f t="shared" si="3"/>
        <v xml:space="preserve"> </v>
      </c>
      <c r="M49" s="158"/>
      <c r="N49" s="80"/>
      <c r="O49" s="80"/>
      <c r="P49" s="75">
        <f t="shared" si="4"/>
        <v>0</v>
      </c>
      <c r="Q49" s="76" t="str">
        <f t="shared" si="1"/>
        <v xml:space="preserve"> </v>
      </c>
      <c r="R49" s="167"/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155"/>
      <c r="H50" s="80"/>
      <c r="I50" s="80"/>
      <c r="J50" s="156"/>
      <c r="K50" s="75">
        <f t="shared" si="2"/>
        <v>0</v>
      </c>
      <c r="L50" s="76" t="str">
        <f t="shared" si="3"/>
        <v xml:space="preserve"> </v>
      </c>
      <c r="M50" s="158"/>
      <c r="N50" s="80"/>
      <c r="O50" s="80"/>
      <c r="P50" s="75">
        <f t="shared" si="4"/>
        <v>0</v>
      </c>
      <c r="Q50" s="76" t="str">
        <f t="shared" si="1"/>
        <v xml:space="preserve"> </v>
      </c>
      <c r="R50" s="167"/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155"/>
      <c r="H51" s="80"/>
      <c r="I51" s="80"/>
      <c r="J51" s="156"/>
      <c r="K51" s="75">
        <f t="shared" si="2"/>
        <v>0</v>
      </c>
      <c r="L51" s="76" t="str">
        <f t="shared" si="3"/>
        <v xml:space="preserve"> </v>
      </c>
      <c r="M51" s="158"/>
      <c r="N51" s="80"/>
      <c r="O51" s="80"/>
      <c r="P51" s="75">
        <f t="shared" si="4"/>
        <v>0</v>
      </c>
      <c r="Q51" s="76" t="str">
        <f t="shared" si="1"/>
        <v xml:space="preserve"> </v>
      </c>
      <c r="R51" s="167"/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155"/>
      <c r="H52" s="80"/>
      <c r="I52" s="80"/>
      <c r="J52" s="156"/>
      <c r="K52" s="75">
        <f t="shared" si="2"/>
        <v>0</v>
      </c>
      <c r="L52" s="76" t="str">
        <f t="shared" si="3"/>
        <v xml:space="preserve"> </v>
      </c>
      <c r="M52" s="158"/>
      <c r="N52" s="80"/>
      <c r="O52" s="80"/>
      <c r="P52" s="75">
        <f t="shared" si="4"/>
        <v>0</v>
      </c>
      <c r="Q52" s="76" t="str">
        <f t="shared" si="1"/>
        <v xml:space="preserve"> </v>
      </c>
      <c r="R52" s="167"/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155"/>
      <c r="H53" s="80"/>
      <c r="I53" s="80"/>
      <c r="J53" s="156"/>
      <c r="K53" s="75">
        <f t="shared" si="2"/>
        <v>0</v>
      </c>
      <c r="L53" s="76" t="str">
        <f t="shared" si="3"/>
        <v xml:space="preserve"> </v>
      </c>
      <c r="M53" s="158"/>
      <c r="N53" s="80"/>
      <c r="O53" s="80"/>
      <c r="P53" s="75">
        <f t="shared" si="4"/>
        <v>0</v>
      </c>
      <c r="Q53" s="76" t="str">
        <f t="shared" si="1"/>
        <v xml:space="preserve"> </v>
      </c>
      <c r="R53" s="167"/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155"/>
      <c r="H54" s="80"/>
      <c r="I54" s="80"/>
      <c r="J54" s="156"/>
      <c r="K54" s="75">
        <f t="shared" si="2"/>
        <v>0</v>
      </c>
      <c r="L54" s="76" t="str">
        <f t="shared" si="3"/>
        <v xml:space="preserve"> </v>
      </c>
      <c r="M54" s="158"/>
      <c r="N54" s="80"/>
      <c r="O54" s="80"/>
      <c r="P54" s="75">
        <f t="shared" si="4"/>
        <v>0</v>
      </c>
      <c r="Q54" s="76" t="str">
        <f t="shared" si="1"/>
        <v xml:space="preserve"> </v>
      </c>
      <c r="R54" s="167"/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155"/>
      <c r="H55" s="80"/>
      <c r="I55" s="80"/>
      <c r="J55" s="156"/>
      <c r="K55" s="75">
        <f t="shared" si="2"/>
        <v>0</v>
      </c>
      <c r="L55" s="76" t="str">
        <f t="shared" si="3"/>
        <v xml:space="preserve"> </v>
      </c>
      <c r="M55" s="158"/>
      <c r="N55" s="80"/>
      <c r="O55" s="80"/>
      <c r="P55" s="75">
        <f t="shared" si="4"/>
        <v>0</v>
      </c>
      <c r="Q55" s="76" t="str">
        <f t="shared" si="1"/>
        <v xml:space="preserve"> </v>
      </c>
      <c r="R55" s="167"/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155"/>
      <c r="H56" s="80"/>
      <c r="I56" s="80"/>
      <c r="J56" s="156"/>
      <c r="K56" s="75">
        <f t="shared" si="2"/>
        <v>0</v>
      </c>
      <c r="L56" s="76" t="str">
        <f t="shared" si="3"/>
        <v xml:space="preserve"> </v>
      </c>
      <c r="M56" s="158"/>
      <c r="N56" s="80"/>
      <c r="O56" s="80"/>
      <c r="P56" s="75">
        <f t="shared" si="4"/>
        <v>0</v>
      </c>
      <c r="Q56" s="76" t="str">
        <f t="shared" si="1"/>
        <v xml:space="preserve"> </v>
      </c>
      <c r="R56" s="167"/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155"/>
      <c r="H57" s="80"/>
      <c r="I57" s="80"/>
      <c r="J57" s="156"/>
      <c r="K57" s="75">
        <f t="shared" si="2"/>
        <v>0</v>
      </c>
      <c r="L57" s="76" t="str">
        <f t="shared" si="3"/>
        <v xml:space="preserve"> </v>
      </c>
      <c r="M57" s="158"/>
      <c r="N57" s="80"/>
      <c r="O57" s="80"/>
      <c r="P57" s="75">
        <f t="shared" si="4"/>
        <v>0</v>
      </c>
      <c r="Q57" s="76" t="str">
        <f t="shared" si="1"/>
        <v xml:space="preserve"> </v>
      </c>
      <c r="R57" s="167"/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155"/>
      <c r="H58" s="80"/>
      <c r="I58" s="80"/>
      <c r="J58" s="156"/>
      <c r="K58" s="75">
        <f t="shared" si="2"/>
        <v>0</v>
      </c>
      <c r="L58" s="76" t="str">
        <f t="shared" si="3"/>
        <v xml:space="preserve"> </v>
      </c>
      <c r="M58" s="158"/>
      <c r="N58" s="80"/>
      <c r="O58" s="80"/>
      <c r="P58" s="75">
        <f t="shared" si="4"/>
        <v>0</v>
      </c>
      <c r="Q58" s="76" t="str">
        <f t="shared" si="1"/>
        <v xml:space="preserve"> </v>
      </c>
      <c r="R58" s="167"/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155"/>
      <c r="H59" s="80"/>
      <c r="I59" s="80"/>
      <c r="J59" s="156"/>
      <c r="K59" s="75">
        <f t="shared" si="2"/>
        <v>0</v>
      </c>
      <c r="L59" s="76" t="str">
        <f t="shared" si="3"/>
        <v xml:space="preserve"> </v>
      </c>
      <c r="M59" s="158"/>
      <c r="N59" s="80"/>
      <c r="O59" s="80"/>
      <c r="P59" s="75">
        <f t="shared" si="4"/>
        <v>0</v>
      </c>
      <c r="Q59" s="76" t="str">
        <f t="shared" si="1"/>
        <v xml:space="preserve"> </v>
      </c>
      <c r="R59" s="167"/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155"/>
      <c r="H60" s="80"/>
      <c r="I60" s="80"/>
      <c r="J60" s="156"/>
      <c r="K60" s="75">
        <f t="shared" si="2"/>
        <v>0</v>
      </c>
      <c r="L60" s="76" t="str">
        <f t="shared" si="3"/>
        <v xml:space="preserve"> </v>
      </c>
      <c r="M60" s="158"/>
      <c r="N60" s="80"/>
      <c r="O60" s="80"/>
      <c r="P60" s="75">
        <f t="shared" si="4"/>
        <v>0</v>
      </c>
      <c r="Q60" s="76" t="str">
        <f t="shared" si="1"/>
        <v xml:space="preserve"> </v>
      </c>
      <c r="R60" s="167"/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155"/>
      <c r="H61" s="80"/>
      <c r="I61" s="80"/>
      <c r="J61" s="156"/>
      <c r="K61" s="75">
        <f t="shared" si="2"/>
        <v>0</v>
      </c>
      <c r="L61" s="76" t="str">
        <f t="shared" si="3"/>
        <v xml:space="preserve"> </v>
      </c>
      <c r="M61" s="158"/>
      <c r="N61" s="80"/>
      <c r="O61" s="80"/>
      <c r="P61" s="75">
        <f t="shared" si="4"/>
        <v>0</v>
      </c>
      <c r="Q61" s="76" t="str">
        <f t="shared" si="1"/>
        <v xml:space="preserve"> </v>
      </c>
      <c r="R61" s="167"/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155"/>
      <c r="H62" s="80"/>
      <c r="I62" s="80"/>
      <c r="J62" s="156"/>
      <c r="K62" s="75">
        <f t="shared" si="2"/>
        <v>0</v>
      </c>
      <c r="L62" s="76" t="str">
        <f t="shared" si="3"/>
        <v xml:space="preserve"> </v>
      </c>
      <c r="M62" s="158"/>
      <c r="N62" s="80"/>
      <c r="O62" s="80"/>
      <c r="P62" s="75">
        <f t="shared" si="4"/>
        <v>0</v>
      </c>
      <c r="Q62" s="76" t="str">
        <f t="shared" si="1"/>
        <v xml:space="preserve"> </v>
      </c>
      <c r="R62" s="167"/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155"/>
      <c r="H63" s="80"/>
      <c r="I63" s="80"/>
      <c r="J63" s="156"/>
      <c r="K63" s="75">
        <f t="shared" si="2"/>
        <v>0</v>
      </c>
      <c r="L63" s="76" t="str">
        <f t="shared" si="3"/>
        <v xml:space="preserve"> </v>
      </c>
      <c r="M63" s="158"/>
      <c r="N63" s="80"/>
      <c r="O63" s="80"/>
      <c r="P63" s="75">
        <f t="shared" si="4"/>
        <v>0</v>
      </c>
      <c r="Q63" s="76" t="str">
        <f t="shared" si="1"/>
        <v xml:space="preserve"> </v>
      </c>
      <c r="R63" s="167"/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155"/>
      <c r="H64" s="80"/>
      <c r="I64" s="80"/>
      <c r="J64" s="156"/>
      <c r="K64" s="75">
        <f t="shared" si="2"/>
        <v>0</v>
      </c>
      <c r="L64" s="76" t="str">
        <f t="shared" si="3"/>
        <v xml:space="preserve"> </v>
      </c>
      <c r="M64" s="158"/>
      <c r="N64" s="80"/>
      <c r="O64" s="80"/>
      <c r="P64" s="75">
        <f t="shared" si="4"/>
        <v>0</v>
      </c>
      <c r="Q64" s="76" t="str">
        <f t="shared" si="1"/>
        <v xml:space="preserve"> </v>
      </c>
      <c r="R64" s="167"/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155"/>
      <c r="H65" s="80"/>
      <c r="I65" s="80"/>
      <c r="J65" s="156"/>
      <c r="K65" s="75">
        <f t="shared" si="2"/>
        <v>0</v>
      </c>
      <c r="L65" s="76" t="str">
        <f t="shared" si="3"/>
        <v xml:space="preserve"> </v>
      </c>
      <c r="M65" s="158"/>
      <c r="N65" s="80"/>
      <c r="O65" s="80"/>
      <c r="P65" s="75">
        <f t="shared" si="4"/>
        <v>0</v>
      </c>
      <c r="Q65" s="76" t="str">
        <f t="shared" si="1"/>
        <v xml:space="preserve"> </v>
      </c>
      <c r="R65" s="167"/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155"/>
      <c r="H66" s="80"/>
      <c r="I66" s="80"/>
      <c r="J66" s="156"/>
      <c r="K66" s="75">
        <f t="shared" si="2"/>
        <v>0</v>
      </c>
      <c r="L66" s="76" t="str">
        <f t="shared" si="3"/>
        <v xml:space="preserve"> </v>
      </c>
      <c r="M66" s="158"/>
      <c r="N66" s="80"/>
      <c r="O66" s="80"/>
      <c r="P66" s="75">
        <f t="shared" si="4"/>
        <v>0</v>
      </c>
      <c r="Q66" s="76" t="str">
        <f t="shared" si="1"/>
        <v xml:space="preserve"> </v>
      </c>
      <c r="R66" s="167"/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155"/>
      <c r="H67" s="80"/>
      <c r="I67" s="80"/>
      <c r="J67" s="156"/>
      <c r="K67" s="75">
        <f t="shared" si="2"/>
        <v>0</v>
      </c>
      <c r="L67" s="76" t="str">
        <f t="shared" si="3"/>
        <v xml:space="preserve"> </v>
      </c>
      <c r="M67" s="158"/>
      <c r="N67" s="80"/>
      <c r="O67" s="80"/>
      <c r="P67" s="75">
        <f t="shared" si="4"/>
        <v>0</v>
      </c>
      <c r="Q67" s="76" t="str">
        <f t="shared" si="1"/>
        <v xml:space="preserve"> </v>
      </c>
      <c r="R67" s="167"/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155"/>
      <c r="H68" s="80"/>
      <c r="I68" s="80"/>
      <c r="J68" s="156"/>
      <c r="K68" s="75">
        <f t="shared" si="2"/>
        <v>0</v>
      </c>
      <c r="L68" s="76" t="str">
        <f t="shared" si="3"/>
        <v xml:space="preserve"> </v>
      </c>
      <c r="M68" s="158"/>
      <c r="N68" s="80"/>
      <c r="O68" s="80"/>
      <c r="P68" s="75">
        <f t="shared" si="4"/>
        <v>0</v>
      </c>
      <c r="Q68" s="76" t="str">
        <f t="shared" si="1"/>
        <v xml:space="preserve"> </v>
      </c>
      <c r="R68" s="167"/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155"/>
      <c r="H69" s="80"/>
      <c r="I69" s="80"/>
      <c r="J69" s="156"/>
      <c r="K69" s="75">
        <f t="shared" si="2"/>
        <v>0</v>
      </c>
      <c r="L69" s="76" t="str">
        <f t="shared" si="3"/>
        <v xml:space="preserve"> </v>
      </c>
      <c r="M69" s="158"/>
      <c r="N69" s="80"/>
      <c r="O69" s="80"/>
      <c r="P69" s="75">
        <f t="shared" si="4"/>
        <v>0</v>
      </c>
      <c r="Q69" s="76" t="str">
        <f t="shared" si="1"/>
        <v xml:space="preserve"> </v>
      </c>
      <c r="R69" s="167"/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155"/>
      <c r="H70" s="80"/>
      <c r="I70" s="80"/>
      <c r="J70" s="156"/>
      <c r="K70" s="75">
        <f t="shared" si="2"/>
        <v>0</v>
      </c>
      <c r="L70" s="76" t="str">
        <f t="shared" si="3"/>
        <v xml:space="preserve"> </v>
      </c>
      <c r="M70" s="158"/>
      <c r="N70" s="80"/>
      <c r="O70" s="80"/>
      <c r="P70" s="75">
        <f t="shared" si="4"/>
        <v>0</v>
      </c>
      <c r="Q70" s="76" t="str">
        <f t="shared" si="1"/>
        <v xml:space="preserve"> </v>
      </c>
      <c r="R70" s="167"/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155"/>
      <c r="H71" s="80"/>
      <c r="I71" s="80"/>
      <c r="J71" s="156"/>
      <c r="K71" s="75">
        <f t="shared" si="2"/>
        <v>0</v>
      </c>
      <c r="L71" s="76" t="str">
        <f t="shared" ref="L71:L134" si="5">VLOOKUP(K71,predikat,2)</f>
        <v xml:space="preserve"> </v>
      </c>
      <c r="M71" s="158"/>
      <c r="N71" s="80"/>
      <c r="O71" s="80"/>
      <c r="P71" s="75">
        <f t="shared" si="4"/>
        <v>0</v>
      </c>
      <c r="Q71" s="76" t="str">
        <f t="shared" ref="Q71:Q134" si="6">VLOOKUP(P71,predikat,2)</f>
        <v xml:space="preserve"> </v>
      </c>
      <c r="R71" s="167"/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155"/>
      <c r="H72" s="80"/>
      <c r="I72" s="80"/>
      <c r="J72" s="156"/>
      <c r="K72" s="75">
        <f t="shared" ref="K72:K135" si="7">IF(COUNTA(G72:I72)=0,0,ROUND((SUM(G72:I72)/COUNTA(G72:I72)*$J$1+SUM(J72)*$J$2)/($J$1+$J$2),0))</f>
        <v>0</v>
      </c>
      <c r="L72" s="76" t="str">
        <f t="shared" si="5"/>
        <v xml:space="preserve"> </v>
      </c>
      <c r="M72" s="158"/>
      <c r="N72" s="80"/>
      <c r="O72" s="80"/>
      <c r="P72" s="75">
        <f t="shared" ref="P72:P135" si="8">IF(SUM(M72:O72)=0,0,ROUND(SUM(M72:O72)/COUNTA(M72:O72),0))</f>
        <v>0</v>
      </c>
      <c r="Q72" s="76" t="str">
        <f t="shared" si="6"/>
        <v xml:space="preserve"> </v>
      </c>
      <c r="R72" s="167"/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155"/>
      <c r="H73" s="80"/>
      <c r="I73" s="80"/>
      <c r="J73" s="156"/>
      <c r="K73" s="75">
        <f t="shared" si="7"/>
        <v>0</v>
      </c>
      <c r="L73" s="76" t="str">
        <f t="shared" si="5"/>
        <v xml:space="preserve"> </v>
      </c>
      <c r="M73" s="158"/>
      <c r="N73" s="80"/>
      <c r="O73" s="80"/>
      <c r="P73" s="75">
        <f t="shared" si="8"/>
        <v>0</v>
      </c>
      <c r="Q73" s="76" t="str">
        <f t="shared" si="6"/>
        <v xml:space="preserve"> </v>
      </c>
      <c r="R73" s="167"/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155"/>
      <c r="H74" s="80"/>
      <c r="I74" s="80"/>
      <c r="J74" s="156"/>
      <c r="K74" s="75">
        <f t="shared" si="7"/>
        <v>0</v>
      </c>
      <c r="L74" s="76" t="str">
        <f t="shared" si="5"/>
        <v xml:space="preserve"> </v>
      </c>
      <c r="M74" s="158"/>
      <c r="N74" s="80"/>
      <c r="O74" s="80"/>
      <c r="P74" s="75">
        <f t="shared" si="8"/>
        <v>0</v>
      </c>
      <c r="Q74" s="76" t="str">
        <f t="shared" si="6"/>
        <v xml:space="preserve"> </v>
      </c>
      <c r="R74" s="167"/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155"/>
      <c r="H75" s="80"/>
      <c r="I75" s="80"/>
      <c r="J75" s="156"/>
      <c r="K75" s="75">
        <f t="shared" si="7"/>
        <v>0</v>
      </c>
      <c r="L75" s="76" t="str">
        <f t="shared" si="5"/>
        <v xml:space="preserve"> </v>
      </c>
      <c r="M75" s="158"/>
      <c r="N75" s="80"/>
      <c r="O75" s="80"/>
      <c r="P75" s="75">
        <f t="shared" si="8"/>
        <v>0</v>
      </c>
      <c r="Q75" s="76" t="str">
        <f t="shared" si="6"/>
        <v xml:space="preserve"> </v>
      </c>
      <c r="R75" s="167"/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155"/>
      <c r="H76" s="80"/>
      <c r="I76" s="80"/>
      <c r="J76" s="156"/>
      <c r="K76" s="75">
        <f t="shared" si="7"/>
        <v>0</v>
      </c>
      <c r="L76" s="76" t="str">
        <f t="shared" si="5"/>
        <v xml:space="preserve"> </v>
      </c>
      <c r="M76" s="158"/>
      <c r="N76" s="80"/>
      <c r="O76" s="80"/>
      <c r="P76" s="75">
        <f t="shared" si="8"/>
        <v>0</v>
      </c>
      <c r="Q76" s="76" t="str">
        <f t="shared" si="6"/>
        <v xml:space="preserve"> </v>
      </c>
      <c r="R76" s="167"/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155"/>
      <c r="H77" s="80"/>
      <c r="I77" s="80"/>
      <c r="J77" s="156"/>
      <c r="K77" s="75">
        <f t="shared" si="7"/>
        <v>0</v>
      </c>
      <c r="L77" s="76" t="str">
        <f t="shared" si="5"/>
        <v xml:space="preserve"> </v>
      </c>
      <c r="M77" s="158"/>
      <c r="N77" s="80"/>
      <c r="O77" s="80"/>
      <c r="P77" s="75">
        <f t="shared" si="8"/>
        <v>0</v>
      </c>
      <c r="Q77" s="76" t="str">
        <f t="shared" si="6"/>
        <v xml:space="preserve"> </v>
      </c>
      <c r="R77" s="167"/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155"/>
      <c r="H78" s="80"/>
      <c r="I78" s="80"/>
      <c r="J78" s="156"/>
      <c r="K78" s="75">
        <f t="shared" si="7"/>
        <v>0</v>
      </c>
      <c r="L78" s="76" t="str">
        <f t="shared" si="5"/>
        <v xml:space="preserve"> </v>
      </c>
      <c r="M78" s="158"/>
      <c r="N78" s="80"/>
      <c r="O78" s="80"/>
      <c r="P78" s="75">
        <f t="shared" si="8"/>
        <v>0</v>
      </c>
      <c r="Q78" s="76" t="str">
        <f t="shared" si="6"/>
        <v xml:space="preserve"> </v>
      </c>
      <c r="R78" s="167"/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155"/>
      <c r="H79" s="80"/>
      <c r="I79" s="80"/>
      <c r="J79" s="156"/>
      <c r="K79" s="75">
        <f t="shared" si="7"/>
        <v>0</v>
      </c>
      <c r="L79" s="76" t="str">
        <f t="shared" si="5"/>
        <v xml:space="preserve"> </v>
      </c>
      <c r="M79" s="158"/>
      <c r="N79" s="80"/>
      <c r="O79" s="80"/>
      <c r="P79" s="75">
        <f t="shared" si="8"/>
        <v>0</v>
      </c>
      <c r="Q79" s="76" t="str">
        <f t="shared" si="6"/>
        <v xml:space="preserve"> </v>
      </c>
      <c r="R79" s="167"/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155"/>
      <c r="H80" s="80"/>
      <c r="I80" s="80"/>
      <c r="J80" s="156"/>
      <c r="K80" s="75">
        <f t="shared" si="7"/>
        <v>0</v>
      </c>
      <c r="L80" s="76" t="str">
        <f t="shared" si="5"/>
        <v xml:space="preserve"> </v>
      </c>
      <c r="M80" s="158"/>
      <c r="N80" s="80"/>
      <c r="O80" s="80"/>
      <c r="P80" s="75">
        <f t="shared" si="8"/>
        <v>0</v>
      </c>
      <c r="Q80" s="76" t="str">
        <f t="shared" si="6"/>
        <v xml:space="preserve"> </v>
      </c>
      <c r="R80" s="167"/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155"/>
      <c r="H81" s="80"/>
      <c r="I81" s="80"/>
      <c r="J81" s="156"/>
      <c r="K81" s="75">
        <f t="shared" si="7"/>
        <v>0</v>
      </c>
      <c r="L81" s="76" t="str">
        <f t="shared" si="5"/>
        <v xml:space="preserve"> </v>
      </c>
      <c r="M81" s="158"/>
      <c r="N81" s="80"/>
      <c r="O81" s="80"/>
      <c r="P81" s="75">
        <f t="shared" si="8"/>
        <v>0</v>
      </c>
      <c r="Q81" s="76" t="str">
        <f t="shared" si="6"/>
        <v xml:space="preserve"> </v>
      </c>
      <c r="R81" s="167"/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155"/>
      <c r="H82" s="80"/>
      <c r="I82" s="80"/>
      <c r="J82" s="156"/>
      <c r="K82" s="75">
        <f t="shared" si="7"/>
        <v>0</v>
      </c>
      <c r="L82" s="76" t="str">
        <f t="shared" si="5"/>
        <v xml:space="preserve"> </v>
      </c>
      <c r="M82" s="158"/>
      <c r="N82" s="80"/>
      <c r="O82" s="80"/>
      <c r="P82" s="75">
        <f t="shared" si="8"/>
        <v>0</v>
      </c>
      <c r="Q82" s="76" t="str">
        <f t="shared" si="6"/>
        <v xml:space="preserve"> </v>
      </c>
      <c r="R82" s="167"/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155"/>
      <c r="H83" s="80"/>
      <c r="I83" s="80"/>
      <c r="J83" s="156"/>
      <c r="K83" s="75">
        <f t="shared" si="7"/>
        <v>0</v>
      </c>
      <c r="L83" s="76" t="str">
        <f t="shared" si="5"/>
        <v xml:space="preserve"> </v>
      </c>
      <c r="M83" s="158"/>
      <c r="N83" s="80"/>
      <c r="O83" s="80"/>
      <c r="P83" s="75">
        <f t="shared" si="8"/>
        <v>0</v>
      </c>
      <c r="Q83" s="76" t="str">
        <f t="shared" si="6"/>
        <v xml:space="preserve"> </v>
      </c>
      <c r="R83" s="167"/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155"/>
      <c r="H84" s="80"/>
      <c r="I84" s="80"/>
      <c r="J84" s="156"/>
      <c r="K84" s="75">
        <f t="shared" si="7"/>
        <v>0</v>
      </c>
      <c r="L84" s="76" t="str">
        <f t="shared" si="5"/>
        <v xml:space="preserve"> </v>
      </c>
      <c r="M84" s="158"/>
      <c r="N84" s="80"/>
      <c r="O84" s="80"/>
      <c r="P84" s="75">
        <f t="shared" si="8"/>
        <v>0</v>
      </c>
      <c r="Q84" s="76" t="str">
        <f t="shared" si="6"/>
        <v xml:space="preserve"> </v>
      </c>
      <c r="R84" s="167"/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155"/>
      <c r="H85" s="80"/>
      <c r="I85" s="80"/>
      <c r="J85" s="156"/>
      <c r="K85" s="75">
        <f t="shared" si="7"/>
        <v>0</v>
      </c>
      <c r="L85" s="76" t="str">
        <f t="shared" si="5"/>
        <v xml:space="preserve"> </v>
      </c>
      <c r="M85" s="158"/>
      <c r="N85" s="80"/>
      <c r="O85" s="80"/>
      <c r="P85" s="75">
        <f t="shared" si="8"/>
        <v>0</v>
      </c>
      <c r="Q85" s="76" t="str">
        <f t="shared" si="6"/>
        <v xml:space="preserve"> </v>
      </c>
      <c r="R85" s="167"/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155"/>
      <c r="H86" s="80"/>
      <c r="I86" s="80"/>
      <c r="J86" s="156"/>
      <c r="K86" s="75">
        <f t="shared" si="7"/>
        <v>0</v>
      </c>
      <c r="L86" s="76" t="str">
        <f t="shared" si="5"/>
        <v xml:space="preserve"> </v>
      </c>
      <c r="M86" s="158"/>
      <c r="N86" s="80"/>
      <c r="O86" s="80"/>
      <c r="P86" s="75">
        <f t="shared" si="8"/>
        <v>0</v>
      </c>
      <c r="Q86" s="76" t="str">
        <f t="shared" si="6"/>
        <v xml:space="preserve"> </v>
      </c>
      <c r="R86" s="167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155"/>
      <c r="H87" s="80"/>
      <c r="I87" s="80"/>
      <c r="J87" s="156"/>
      <c r="K87" s="75">
        <f t="shared" si="7"/>
        <v>0</v>
      </c>
      <c r="L87" s="76" t="str">
        <f t="shared" si="5"/>
        <v xml:space="preserve"> </v>
      </c>
      <c r="M87" s="158"/>
      <c r="N87" s="80"/>
      <c r="O87" s="80"/>
      <c r="P87" s="75">
        <f t="shared" si="8"/>
        <v>0</v>
      </c>
      <c r="Q87" s="76" t="str">
        <f t="shared" si="6"/>
        <v xml:space="preserve"> </v>
      </c>
      <c r="R87" s="167"/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155"/>
      <c r="H88" s="80"/>
      <c r="I88" s="80"/>
      <c r="J88" s="156"/>
      <c r="K88" s="75">
        <f t="shared" si="7"/>
        <v>0</v>
      </c>
      <c r="L88" s="76" t="str">
        <f t="shared" si="5"/>
        <v xml:space="preserve"> </v>
      </c>
      <c r="M88" s="158"/>
      <c r="N88" s="80"/>
      <c r="O88" s="80"/>
      <c r="P88" s="75">
        <f t="shared" si="8"/>
        <v>0</v>
      </c>
      <c r="Q88" s="76" t="str">
        <f t="shared" si="6"/>
        <v xml:space="preserve"> </v>
      </c>
      <c r="R88" s="167"/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155"/>
      <c r="H89" s="80"/>
      <c r="I89" s="80"/>
      <c r="J89" s="156"/>
      <c r="K89" s="75">
        <f t="shared" si="7"/>
        <v>0</v>
      </c>
      <c r="L89" s="76" t="str">
        <f t="shared" si="5"/>
        <v xml:space="preserve"> </v>
      </c>
      <c r="M89" s="158"/>
      <c r="N89" s="80"/>
      <c r="O89" s="80"/>
      <c r="P89" s="75">
        <f t="shared" si="8"/>
        <v>0</v>
      </c>
      <c r="Q89" s="76" t="str">
        <f t="shared" si="6"/>
        <v xml:space="preserve"> </v>
      </c>
      <c r="R89" s="167"/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155"/>
      <c r="H90" s="80"/>
      <c r="I90" s="80"/>
      <c r="J90" s="156"/>
      <c r="K90" s="75">
        <f t="shared" si="7"/>
        <v>0</v>
      </c>
      <c r="L90" s="76" t="str">
        <f t="shared" si="5"/>
        <v xml:space="preserve"> </v>
      </c>
      <c r="M90" s="158"/>
      <c r="N90" s="80"/>
      <c r="O90" s="80"/>
      <c r="P90" s="75">
        <f t="shared" si="8"/>
        <v>0</v>
      </c>
      <c r="Q90" s="76" t="str">
        <f t="shared" si="6"/>
        <v xml:space="preserve"> </v>
      </c>
      <c r="R90" s="167"/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155"/>
      <c r="H91" s="80"/>
      <c r="I91" s="80"/>
      <c r="J91" s="156"/>
      <c r="K91" s="75">
        <f t="shared" si="7"/>
        <v>0</v>
      </c>
      <c r="L91" s="76" t="str">
        <f t="shared" si="5"/>
        <v xml:space="preserve"> </v>
      </c>
      <c r="M91" s="158"/>
      <c r="N91" s="80"/>
      <c r="O91" s="80"/>
      <c r="P91" s="75">
        <f t="shared" si="8"/>
        <v>0</v>
      </c>
      <c r="Q91" s="76" t="str">
        <f t="shared" si="6"/>
        <v xml:space="preserve"> </v>
      </c>
      <c r="R91" s="167"/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155"/>
      <c r="H92" s="80"/>
      <c r="I92" s="80"/>
      <c r="J92" s="156"/>
      <c r="K92" s="75">
        <f t="shared" si="7"/>
        <v>0</v>
      </c>
      <c r="L92" s="76" t="str">
        <f t="shared" si="5"/>
        <v xml:space="preserve"> </v>
      </c>
      <c r="M92" s="158"/>
      <c r="N92" s="80"/>
      <c r="O92" s="80"/>
      <c r="P92" s="75">
        <f t="shared" si="8"/>
        <v>0</v>
      </c>
      <c r="Q92" s="76" t="str">
        <f t="shared" si="6"/>
        <v xml:space="preserve"> </v>
      </c>
      <c r="R92" s="167"/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155"/>
      <c r="H93" s="80"/>
      <c r="I93" s="80"/>
      <c r="J93" s="156"/>
      <c r="K93" s="75">
        <f t="shared" si="7"/>
        <v>0</v>
      </c>
      <c r="L93" s="76" t="str">
        <f t="shared" si="5"/>
        <v xml:space="preserve"> </v>
      </c>
      <c r="M93" s="158"/>
      <c r="N93" s="80"/>
      <c r="O93" s="80"/>
      <c r="P93" s="75">
        <f t="shared" si="8"/>
        <v>0</v>
      </c>
      <c r="Q93" s="76" t="str">
        <f t="shared" si="6"/>
        <v xml:space="preserve"> </v>
      </c>
      <c r="R93" s="167"/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155"/>
      <c r="H94" s="80"/>
      <c r="I94" s="80"/>
      <c r="J94" s="156"/>
      <c r="K94" s="75">
        <f t="shared" si="7"/>
        <v>0</v>
      </c>
      <c r="L94" s="76" t="str">
        <f t="shared" si="5"/>
        <v xml:space="preserve"> </v>
      </c>
      <c r="M94" s="158"/>
      <c r="N94" s="80"/>
      <c r="O94" s="80"/>
      <c r="P94" s="75">
        <f t="shared" si="8"/>
        <v>0</v>
      </c>
      <c r="Q94" s="76" t="str">
        <f t="shared" si="6"/>
        <v xml:space="preserve"> </v>
      </c>
      <c r="R94" s="167"/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155"/>
      <c r="H95" s="80"/>
      <c r="I95" s="80"/>
      <c r="J95" s="156"/>
      <c r="K95" s="75">
        <f t="shared" si="7"/>
        <v>0</v>
      </c>
      <c r="L95" s="76" t="str">
        <f t="shared" si="5"/>
        <v xml:space="preserve"> </v>
      </c>
      <c r="M95" s="158"/>
      <c r="N95" s="80"/>
      <c r="O95" s="80"/>
      <c r="P95" s="75">
        <f t="shared" si="8"/>
        <v>0</v>
      </c>
      <c r="Q95" s="76" t="str">
        <f t="shared" si="6"/>
        <v xml:space="preserve"> </v>
      </c>
      <c r="R95" s="167"/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155"/>
      <c r="H96" s="80"/>
      <c r="I96" s="80"/>
      <c r="J96" s="156"/>
      <c r="K96" s="75">
        <f t="shared" si="7"/>
        <v>0</v>
      </c>
      <c r="L96" s="76" t="str">
        <f t="shared" si="5"/>
        <v xml:space="preserve"> </v>
      </c>
      <c r="M96" s="158"/>
      <c r="N96" s="80"/>
      <c r="O96" s="80"/>
      <c r="P96" s="75">
        <f t="shared" si="8"/>
        <v>0</v>
      </c>
      <c r="Q96" s="76" t="str">
        <f t="shared" si="6"/>
        <v xml:space="preserve"> </v>
      </c>
      <c r="R96" s="167"/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155"/>
      <c r="H97" s="80"/>
      <c r="I97" s="80"/>
      <c r="J97" s="156"/>
      <c r="K97" s="75">
        <f t="shared" si="7"/>
        <v>0</v>
      </c>
      <c r="L97" s="76" t="str">
        <f t="shared" si="5"/>
        <v xml:space="preserve"> </v>
      </c>
      <c r="M97" s="158"/>
      <c r="N97" s="80"/>
      <c r="O97" s="80"/>
      <c r="P97" s="75">
        <f t="shared" si="8"/>
        <v>0</v>
      </c>
      <c r="Q97" s="76" t="str">
        <f t="shared" si="6"/>
        <v xml:space="preserve"> </v>
      </c>
      <c r="R97" s="167"/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155"/>
      <c r="H98" s="80"/>
      <c r="I98" s="80"/>
      <c r="J98" s="156"/>
      <c r="K98" s="75">
        <f t="shared" si="7"/>
        <v>0</v>
      </c>
      <c r="L98" s="76" t="str">
        <f t="shared" si="5"/>
        <v xml:space="preserve"> </v>
      </c>
      <c r="M98" s="158"/>
      <c r="N98" s="80"/>
      <c r="O98" s="80"/>
      <c r="P98" s="75">
        <f t="shared" si="8"/>
        <v>0</v>
      </c>
      <c r="Q98" s="76" t="str">
        <f t="shared" si="6"/>
        <v xml:space="preserve"> </v>
      </c>
      <c r="R98" s="167"/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155"/>
      <c r="H99" s="80"/>
      <c r="I99" s="80"/>
      <c r="J99" s="156"/>
      <c r="K99" s="75">
        <f t="shared" si="7"/>
        <v>0</v>
      </c>
      <c r="L99" s="76" t="str">
        <f t="shared" si="5"/>
        <v xml:space="preserve"> </v>
      </c>
      <c r="M99" s="158"/>
      <c r="N99" s="80"/>
      <c r="O99" s="80"/>
      <c r="P99" s="75">
        <f t="shared" si="8"/>
        <v>0</v>
      </c>
      <c r="Q99" s="76" t="str">
        <f t="shared" si="6"/>
        <v xml:space="preserve"> </v>
      </c>
      <c r="R99" s="167"/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155"/>
      <c r="H100" s="80"/>
      <c r="I100" s="80"/>
      <c r="J100" s="156"/>
      <c r="K100" s="75">
        <f t="shared" si="7"/>
        <v>0</v>
      </c>
      <c r="L100" s="76" t="str">
        <f t="shared" si="5"/>
        <v xml:space="preserve"> </v>
      </c>
      <c r="M100" s="158"/>
      <c r="N100" s="80"/>
      <c r="O100" s="80"/>
      <c r="P100" s="75">
        <f t="shared" si="8"/>
        <v>0</v>
      </c>
      <c r="Q100" s="76" t="str">
        <f t="shared" si="6"/>
        <v xml:space="preserve"> </v>
      </c>
      <c r="R100" s="167"/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155"/>
      <c r="H101" s="80"/>
      <c r="I101" s="80"/>
      <c r="J101" s="156"/>
      <c r="K101" s="75">
        <f t="shared" si="7"/>
        <v>0</v>
      </c>
      <c r="L101" s="76" t="str">
        <f t="shared" si="5"/>
        <v xml:space="preserve"> </v>
      </c>
      <c r="M101" s="158"/>
      <c r="N101" s="80"/>
      <c r="O101" s="80"/>
      <c r="P101" s="75">
        <f t="shared" si="8"/>
        <v>0</v>
      </c>
      <c r="Q101" s="76" t="str">
        <f t="shared" si="6"/>
        <v xml:space="preserve"> </v>
      </c>
      <c r="R101" s="167"/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155"/>
      <c r="H102" s="80"/>
      <c r="I102" s="80"/>
      <c r="J102" s="156"/>
      <c r="K102" s="75">
        <f t="shared" si="7"/>
        <v>0</v>
      </c>
      <c r="L102" s="76" t="str">
        <f t="shared" si="5"/>
        <v xml:space="preserve"> </v>
      </c>
      <c r="M102" s="158"/>
      <c r="N102" s="80"/>
      <c r="O102" s="80"/>
      <c r="P102" s="75">
        <f t="shared" si="8"/>
        <v>0</v>
      </c>
      <c r="Q102" s="76" t="str">
        <f t="shared" si="6"/>
        <v xml:space="preserve"> </v>
      </c>
      <c r="R102" s="167"/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155"/>
      <c r="H103" s="80"/>
      <c r="I103" s="80"/>
      <c r="J103" s="156"/>
      <c r="K103" s="75">
        <f t="shared" si="7"/>
        <v>0</v>
      </c>
      <c r="L103" s="76" t="str">
        <f t="shared" si="5"/>
        <v xml:space="preserve"> </v>
      </c>
      <c r="M103" s="158"/>
      <c r="N103" s="80"/>
      <c r="O103" s="80"/>
      <c r="P103" s="75">
        <f t="shared" si="8"/>
        <v>0</v>
      </c>
      <c r="Q103" s="76" t="str">
        <f t="shared" si="6"/>
        <v xml:space="preserve"> </v>
      </c>
      <c r="R103" s="167"/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155"/>
      <c r="H104" s="80"/>
      <c r="I104" s="80"/>
      <c r="J104" s="156"/>
      <c r="K104" s="75">
        <f t="shared" si="7"/>
        <v>0</v>
      </c>
      <c r="L104" s="76" t="str">
        <f t="shared" si="5"/>
        <v xml:space="preserve"> </v>
      </c>
      <c r="M104" s="158"/>
      <c r="N104" s="80"/>
      <c r="O104" s="80"/>
      <c r="P104" s="75">
        <f t="shared" si="8"/>
        <v>0</v>
      </c>
      <c r="Q104" s="76" t="str">
        <f t="shared" si="6"/>
        <v xml:space="preserve"> </v>
      </c>
      <c r="R104" s="167"/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155"/>
      <c r="H105" s="80"/>
      <c r="I105" s="80"/>
      <c r="J105" s="156"/>
      <c r="K105" s="75">
        <f t="shared" si="7"/>
        <v>0</v>
      </c>
      <c r="L105" s="76" t="str">
        <f t="shared" si="5"/>
        <v xml:space="preserve"> </v>
      </c>
      <c r="M105" s="158"/>
      <c r="N105" s="80"/>
      <c r="O105" s="80"/>
      <c r="P105" s="75">
        <f t="shared" si="8"/>
        <v>0</v>
      </c>
      <c r="Q105" s="76" t="str">
        <f t="shared" si="6"/>
        <v xml:space="preserve"> </v>
      </c>
      <c r="R105" s="167"/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155"/>
      <c r="H106" s="80"/>
      <c r="I106" s="80"/>
      <c r="J106" s="156"/>
      <c r="K106" s="75">
        <f t="shared" si="7"/>
        <v>0</v>
      </c>
      <c r="L106" s="76" t="str">
        <f t="shared" si="5"/>
        <v xml:space="preserve"> </v>
      </c>
      <c r="M106" s="158"/>
      <c r="N106" s="80"/>
      <c r="O106" s="80"/>
      <c r="P106" s="75">
        <f t="shared" si="8"/>
        <v>0</v>
      </c>
      <c r="Q106" s="76" t="str">
        <f t="shared" si="6"/>
        <v xml:space="preserve"> </v>
      </c>
      <c r="R106" s="167"/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155"/>
      <c r="H107" s="80"/>
      <c r="I107" s="80"/>
      <c r="J107" s="156"/>
      <c r="K107" s="75">
        <f t="shared" si="7"/>
        <v>0</v>
      </c>
      <c r="L107" s="76" t="str">
        <f t="shared" si="5"/>
        <v xml:space="preserve"> </v>
      </c>
      <c r="M107" s="158"/>
      <c r="N107" s="80"/>
      <c r="O107" s="80"/>
      <c r="P107" s="75">
        <f t="shared" si="8"/>
        <v>0</v>
      </c>
      <c r="Q107" s="76" t="str">
        <f t="shared" si="6"/>
        <v xml:space="preserve"> </v>
      </c>
      <c r="R107" s="167"/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155"/>
      <c r="H108" s="80"/>
      <c r="I108" s="80"/>
      <c r="J108" s="156"/>
      <c r="K108" s="75">
        <f t="shared" si="7"/>
        <v>0</v>
      </c>
      <c r="L108" s="76" t="str">
        <f t="shared" si="5"/>
        <v xml:space="preserve"> </v>
      </c>
      <c r="M108" s="158"/>
      <c r="N108" s="80"/>
      <c r="O108" s="80"/>
      <c r="P108" s="75">
        <f t="shared" si="8"/>
        <v>0</v>
      </c>
      <c r="Q108" s="76" t="str">
        <f t="shared" si="6"/>
        <v xml:space="preserve"> </v>
      </c>
      <c r="R108" s="167"/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155"/>
      <c r="H109" s="80"/>
      <c r="I109" s="80"/>
      <c r="J109" s="156"/>
      <c r="K109" s="75">
        <f t="shared" si="7"/>
        <v>0</v>
      </c>
      <c r="L109" s="76" t="str">
        <f t="shared" si="5"/>
        <v xml:space="preserve"> </v>
      </c>
      <c r="M109" s="158"/>
      <c r="N109" s="80"/>
      <c r="O109" s="80"/>
      <c r="P109" s="75">
        <f t="shared" si="8"/>
        <v>0</v>
      </c>
      <c r="Q109" s="76" t="str">
        <f t="shared" si="6"/>
        <v xml:space="preserve"> </v>
      </c>
      <c r="R109" s="167"/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155"/>
      <c r="H110" s="80"/>
      <c r="I110" s="80"/>
      <c r="J110" s="156"/>
      <c r="K110" s="75">
        <f t="shared" si="7"/>
        <v>0</v>
      </c>
      <c r="L110" s="76" t="str">
        <f t="shared" si="5"/>
        <v xml:space="preserve"> </v>
      </c>
      <c r="M110" s="158"/>
      <c r="N110" s="80"/>
      <c r="O110" s="80"/>
      <c r="P110" s="75">
        <f t="shared" si="8"/>
        <v>0</v>
      </c>
      <c r="Q110" s="76" t="str">
        <f t="shared" si="6"/>
        <v xml:space="preserve"> </v>
      </c>
      <c r="R110" s="167"/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155"/>
      <c r="H111" s="80"/>
      <c r="I111" s="80"/>
      <c r="J111" s="156"/>
      <c r="K111" s="75">
        <f t="shared" si="7"/>
        <v>0</v>
      </c>
      <c r="L111" s="76" t="str">
        <f t="shared" si="5"/>
        <v xml:space="preserve"> </v>
      </c>
      <c r="M111" s="158"/>
      <c r="N111" s="80"/>
      <c r="O111" s="80"/>
      <c r="P111" s="75">
        <f t="shared" si="8"/>
        <v>0</v>
      </c>
      <c r="Q111" s="76" t="str">
        <f t="shared" si="6"/>
        <v xml:space="preserve"> </v>
      </c>
      <c r="R111" s="167"/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155"/>
      <c r="H112" s="80"/>
      <c r="I112" s="80"/>
      <c r="J112" s="156"/>
      <c r="K112" s="75">
        <f t="shared" si="7"/>
        <v>0</v>
      </c>
      <c r="L112" s="76" t="str">
        <f t="shared" si="5"/>
        <v xml:space="preserve"> </v>
      </c>
      <c r="M112" s="158"/>
      <c r="N112" s="80"/>
      <c r="O112" s="80"/>
      <c r="P112" s="75">
        <f t="shared" si="8"/>
        <v>0</v>
      </c>
      <c r="Q112" s="76" t="str">
        <f t="shared" si="6"/>
        <v xml:space="preserve"> </v>
      </c>
      <c r="R112" s="167"/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155"/>
      <c r="H113" s="80"/>
      <c r="I113" s="80"/>
      <c r="J113" s="156"/>
      <c r="K113" s="75">
        <f t="shared" si="7"/>
        <v>0</v>
      </c>
      <c r="L113" s="76" t="str">
        <f t="shared" si="5"/>
        <v xml:space="preserve"> </v>
      </c>
      <c r="M113" s="158"/>
      <c r="N113" s="80"/>
      <c r="O113" s="80"/>
      <c r="P113" s="75">
        <f t="shared" si="8"/>
        <v>0</v>
      </c>
      <c r="Q113" s="76" t="str">
        <f t="shared" si="6"/>
        <v xml:space="preserve"> </v>
      </c>
      <c r="R113" s="167"/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155"/>
      <c r="H114" s="80"/>
      <c r="I114" s="80"/>
      <c r="J114" s="156"/>
      <c r="K114" s="75">
        <f t="shared" si="7"/>
        <v>0</v>
      </c>
      <c r="L114" s="76" t="str">
        <f t="shared" si="5"/>
        <v xml:space="preserve"> </v>
      </c>
      <c r="M114" s="158"/>
      <c r="N114" s="80"/>
      <c r="O114" s="80"/>
      <c r="P114" s="75">
        <f t="shared" si="8"/>
        <v>0</v>
      </c>
      <c r="Q114" s="76" t="str">
        <f t="shared" si="6"/>
        <v xml:space="preserve"> </v>
      </c>
      <c r="R114" s="167"/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155"/>
      <c r="H115" s="80"/>
      <c r="I115" s="80"/>
      <c r="J115" s="156"/>
      <c r="K115" s="75">
        <f t="shared" si="7"/>
        <v>0</v>
      </c>
      <c r="L115" s="76" t="str">
        <f t="shared" si="5"/>
        <v xml:space="preserve"> </v>
      </c>
      <c r="M115" s="158"/>
      <c r="N115" s="80"/>
      <c r="O115" s="80"/>
      <c r="P115" s="75">
        <f t="shared" si="8"/>
        <v>0</v>
      </c>
      <c r="Q115" s="76" t="str">
        <f t="shared" si="6"/>
        <v xml:space="preserve"> </v>
      </c>
      <c r="R115" s="167"/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155"/>
      <c r="H116" s="80"/>
      <c r="I116" s="80"/>
      <c r="J116" s="156"/>
      <c r="K116" s="75">
        <f t="shared" si="7"/>
        <v>0</v>
      </c>
      <c r="L116" s="76" t="str">
        <f t="shared" si="5"/>
        <v xml:space="preserve"> </v>
      </c>
      <c r="M116" s="158"/>
      <c r="N116" s="80"/>
      <c r="O116" s="80"/>
      <c r="P116" s="75">
        <f t="shared" si="8"/>
        <v>0</v>
      </c>
      <c r="Q116" s="76" t="str">
        <f t="shared" si="6"/>
        <v xml:space="preserve"> </v>
      </c>
      <c r="R116" s="167"/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155"/>
      <c r="H117" s="80"/>
      <c r="I117" s="80"/>
      <c r="J117" s="156"/>
      <c r="K117" s="75">
        <f t="shared" si="7"/>
        <v>0</v>
      </c>
      <c r="L117" s="76" t="str">
        <f t="shared" si="5"/>
        <v xml:space="preserve"> </v>
      </c>
      <c r="M117" s="158"/>
      <c r="N117" s="80"/>
      <c r="O117" s="80"/>
      <c r="P117" s="75">
        <f t="shared" si="8"/>
        <v>0</v>
      </c>
      <c r="Q117" s="76" t="str">
        <f t="shared" si="6"/>
        <v xml:space="preserve"> </v>
      </c>
      <c r="R117" s="167"/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155"/>
      <c r="H118" s="80"/>
      <c r="I118" s="80"/>
      <c r="J118" s="156"/>
      <c r="K118" s="75">
        <f t="shared" si="7"/>
        <v>0</v>
      </c>
      <c r="L118" s="76" t="str">
        <f t="shared" si="5"/>
        <v xml:space="preserve"> </v>
      </c>
      <c r="M118" s="158"/>
      <c r="N118" s="80"/>
      <c r="O118" s="80"/>
      <c r="P118" s="75">
        <f t="shared" si="8"/>
        <v>0</v>
      </c>
      <c r="Q118" s="76" t="str">
        <f t="shared" si="6"/>
        <v xml:space="preserve"> </v>
      </c>
      <c r="R118" s="167"/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155"/>
      <c r="H119" s="80"/>
      <c r="I119" s="80"/>
      <c r="J119" s="156"/>
      <c r="K119" s="75">
        <f t="shared" si="7"/>
        <v>0</v>
      </c>
      <c r="L119" s="76" t="str">
        <f t="shared" si="5"/>
        <v xml:space="preserve"> </v>
      </c>
      <c r="M119" s="158"/>
      <c r="N119" s="80"/>
      <c r="O119" s="80"/>
      <c r="P119" s="75">
        <f t="shared" si="8"/>
        <v>0</v>
      </c>
      <c r="Q119" s="76" t="str">
        <f t="shared" si="6"/>
        <v xml:space="preserve"> </v>
      </c>
      <c r="R119" s="167"/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155"/>
      <c r="H120" s="80"/>
      <c r="I120" s="80"/>
      <c r="J120" s="156"/>
      <c r="K120" s="75">
        <f t="shared" si="7"/>
        <v>0</v>
      </c>
      <c r="L120" s="76" t="str">
        <f t="shared" si="5"/>
        <v xml:space="preserve"> </v>
      </c>
      <c r="M120" s="158"/>
      <c r="N120" s="80"/>
      <c r="O120" s="80"/>
      <c r="P120" s="75">
        <f t="shared" si="8"/>
        <v>0</v>
      </c>
      <c r="Q120" s="76" t="str">
        <f t="shared" si="6"/>
        <v xml:space="preserve"> </v>
      </c>
      <c r="R120" s="167"/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155"/>
      <c r="H121" s="80"/>
      <c r="I121" s="80"/>
      <c r="J121" s="156"/>
      <c r="K121" s="75">
        <f t="shared" si="7"/>
        <v>0</v>
      </c>
      <c r="L121" s="76" t="str">
        <f t="shared" si="5"/>
        <v xml:space="preserve"> </v>
      </c>
      <c r="M121" s="158"/>
      <c r="N121" s="80"/>
      <c r="O121" s="80"/>
      <c r="P121" s="75">
        <f t="shared" si="8"/>
        <v>0</v>
      </c>
      <c r="Q121" s="76" t="str">
        <f t="shared" si="6"/>
        <v xml:space="preserve"> </v>
      </c>
      <c r="R121" s="167"/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155"/>
      <c r="H122" s="80"/>
      <c r="I122" s="80"/>
      <c r="J122" s="156"/>
      <c r="K122" s="75">
        <f t="shared" si="7"/>
        <v>0</v>
      </c>
      <c r="L122" s="76" t="str">
        <f t="shared" si="5"/>
        <v xml:space="preserve"> </v>
      </c>
      <c r="M122" s="158"/>
      <c r="N122" s="80"/>
      <c r="O122" s="80"/>
      <c r="P122" s="75">
        <f t="shared" si="8"/>
        <v>0</v>
      </c>
      <c r="Q122" s="76" t="str">
        <f t="shared" si="6"/>
        <v xml:space="preserve"> </v>
      </c>
      <c r="R122" s="167"/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155"/>
      <c r="H123" s="80"/>
      <c r="I123" s="80"/>
      <c r="J123" s="156"/>
      <c r="K123" s="75">
        <f t="shared" si="7"/>
        <v>0</v>
      </c>
      <c r="L123" s="76" t="str">
        <f t="shared" si="5"/>
        <v xml:space="preserve"> </v>
      </c>
      <c r="M123" s="158"/>
      <c r="N123" s="80"/>
      <c r="O123" s="80"/>
      <c r="P123" s="75">
        <f t="shared" si="8"/>
        <v>0</v>
      </c>
      <c r="Q123" s="76" t="str">
        <f t="shared" si="6"/>
        <v xml:space="preserve"> </v>
      </c>
      <c r="R123" s="167"/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155"/>
      <c r="H124" s="80"/>
      <c r="I124" s="80"/>
      <c r="J124" s="156"/>
      <c r="K124" s="75">
        <f t="shared" si="7"/>
        <v>0</v>
      </c>
      <c r="L124" s="76" t="str">
        <f t="shared" si="5"/>
        <v xml:space="preserve"> </v>
      </c>
      <c r="M124" s="158"/>
      <c r="N124" s="80"/>
      <c r="O124" s="80"/>
      <c r="P124" s="75">
        <f t="shared" si="8"/>
        <v>0</v>
      </c>
      <c r="Q124" s="76" t="str">
        <f t="shared" si="6"/>
        <v xml:space="preserve"> </v>
      </c>
      <c r="R124" s="167"/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155"/>
      <c r="H125" s="80"/>
      <c r="I125" s="80"/>
      <c r="J125" s="156"/>
      <c r="K125" s="75">
        <f t="shared" si="7"/>
        <v>0</v>
      </c>
      <c r="L125" s="76" t="str">
        <f t="shared" si="5"/>
        <v xml:space="preserve"> </v>
      </c>
      <c r="M125" s="158"/>
      <c r="N125" s="80"/>
      <c r="O125" s="80"/>
      <c r="P125" s="75">
        <f t="shared" si="8"/>
        <v>0</v>
      </c>
      <c r="Q125" s="76" t="str">
        <f t="shared" si="6"/>
        <v xml:space="preserve"> </v>
      </c>
      <c r="R125" s="167"/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155"/>
      <c r="H126" s="80"/>
      <c r="I126" s="80"/>
      <c r="J126" s="156"/>
      <c r="K126" s="75">
        <f t="shared" si="7"/>
        <v>0</v>
      </c>
      <c r="L126" s="76" t="str">
        <f t="shared" si="5"/>
        <v xml:space="preserve"> </v>
      </c>
      <c r="M126" s="158"/>
      <c r="N126" s="80"/>
      <c r="O126" s="80"/>
      <c r="P126" s="75">
        <f t="shared" si="8"/>
        <v>0</v>
      </c>
      <c r="Q126" s="76" t="str">
        <f t="shared" si="6"/>
        <v xml:space="preserve"> </v>
      </c>
      <c r="R126" s="167"/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155"/>
      <c r="H127" s="80"/>
      <c r="I127" s="80"/>
      <c r="J127" s="156"/>
      <c r="K127" s="75">
        <f t="shared" si="7"/>
        <v>0</v>
      </c>
      <c r="L127" s="76" t="str">
        <f t="shared" si="5"/>
        <v xml:space="preserve"> </v>
      </c>
      <c r="M127" s="158"/>
      <c r="N127" s="80"/>
      <c r="O127" s="80"/>
      <c r="P127" s="75">
        <f t="shared" si="8"/>
        <v>0</v>
      </c>
      <c r="Q127" s="76" t="str">
        <f t="shared" si="6"/>
        <v xml:space="preserve"> </v>
      </c>
      <c r="R127" s="167"/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155"/>
      <c r="H128" s="80"/>
      <c r="I128" s="80"/>
      <c r="J128" s="156"/>
      <c r="K128" s="75">
        <f t="shared" si="7"/>
        <v>0</v>
      </c>
      <c r="L128" s="76" t="str">
        <f t="shared" si="5"/>
        <v xml:space="preserve"> </v>
      </c>
      <c r="M128" s="158"/>
      <c r="N128" s="80"/>
      <c r="O128" s="80"/>
      <c r="P128" s="75">
        <f t="shared" si="8"/>
        <v>0</v>
      </c>
      <c r="Q128" s="76" t="str">
        <f t="shared" si="6"/>
        <v xml:space="preserve"> </v>
      </c>
      <c r="R128" s="167"/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155"/>
      <c r="H129" s="80"/>
      <c r="I129" s="80"/>
      <c r="J129" s="156"/>
      <c r="K129" s="75">
        <f t="shared" si="7"/>
        <v>0</v>
      </c>
      <c r="L129" s="76" t="str">
        <f t="shared" si="5"/>
        <v xml:space="preserve"> </v>
      </c>
      <c r="M129" s="158"/>
      <c r="N129" s="80"/>
      <c r="O129" s="80"/>
      <c r="P129" s="75">
        <f t="shared" si="8"/>
        <v>0</v>
      </c>
      <c r="Q129" s="76" t="str">
        <f t="shared" si="6"/>
        <v xml:space="preserve"> </v>
      </c>
      <c r="R129" s="167"/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155"/>
      <c r="H130" s="80"/>
      <c r="I130" s="80"/>
      <c r="J130" s="156"/>
      <c r="K130" s="75">
        <f t="shared" si="7"/>
        <v>0</v>
      </c>
      <c r="L130" s="76" t="str">
        <f t="shared" si="5"/>
        <v xml:space="preserve"> </v>
      </c>
      <c r="M130" s="158"/>
      <c r="N130" s="80"/>
      <c r="O130" s="80"/>
      <c r="P130" s="75">
        <f t="shared" si="8"/>
        <v>0</v>
      </c>
      <c r="Q130" s="76" t="str">
        <f t="shared" si="6"/>
        <v xml:space="preserve"> </v>
      </c>
      <c r="R130" s="167"/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155"/>
      <c r="H131" s="80"/>
      <c r="I131" s="80"/>
      <c r="J131" s="156"/>
      <c r="K131" s="75">
        <f t="shared" si="7"/>
        <v>0</v>
      </c>
      <c r="L131" s="76" t="str">
        <f t="shared" si="5"/>
        <v xml:space="preserve"> </v>
      </c>
      <c r="M131" s="158"/>
      <c r="N131" s="80"/>
      <c r="O131" s="80"/>
      <c r="P131" s="75">
        <f t="shared" si="8"/>
        <v>0</v>
      </c>
      <c r="Q131" s="76" t="str">
        <f t="shared" si="6"/>
        <v xml:space="preserve"> </v>
      </c>
      <c r="R131" s="167"/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155"/>
      <c r="H132" s="80"/>
      <c r="I132" s="80"/>
      <c r="J132" s="156"/>
      <c r="K132" s="75">
        <f t="shared" si="7"/>
        <v>0</v>
      </c>
      <c r="L132" s="76" t="str">
        <f t="shared" si="5"/>
        <v xml:space="preserve"> </v>
      </c>
      <c r="M132" s="158"/>
      <c r="N132" s="80"/>
      <c r="O132" s="80"/>
      <c r="P132" s="75">
        <f t="shared" si="8"/>
        <v>0</v>
      </c>
      <c r="Q132" s="76" t="str">
        <f t="shared" si="6"/>
        <v xml:space="preserve"> </v>
      </c>
      <c r="R132" s="167"/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155"/>
      <c r="H133" s="80"/>
      <c r="I133" s="80"/>
      <c r="J133" s="156"/>
      <c r="K133" s="75">
        <f t="shared" si="7"/>
        <v>0</v>
      </c>
      <c r="L133" s="76" t="str">
        <f t="shared" si="5"/>
        <v xml:space="preserve"> </v>
      </c>
      <c r="M133" s="158"/>
      <c r="N133" s="80"/>
      <c r="O133" s="80"/>
      <c r="P133" s="75">
        <f t="shared" si="8"/>
        <v>0</v>
      </c>
      <c r="Q133" s="76" t="str">
        <f t="shared" si="6"/>
        <v xml:space="preserve"> </v>
      </c>
      <c r="R133" s="167"/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155"/>
      <c r="H134" s="80"/>
      <c r="I134" s="80"/>
      <c r="J134" s="156"/>
      <c r="K134" s="75">
        <f t="shared" si="7"/>
        <v>0</v>
      </c>
      <c r="L134" s="76" t="str">
        <f t="shared" si="5"/>
        <v xml:space="preserve"> </v>
      </c>
      <c r="M134" s="158"/>
      <c r="N134" s="80"/>
      <c r="O134" s="80"/>
      <c r="P134" s="75">
        <f t="shared" si="8"/>
        <v>0</v>
      </c>
      <c r="Q134" s="76" t="str">
        <f t="shared" si="6"/>
        <v xml:space="preserve"> </v>
      </c>
      <c r="R134" s="167"/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155"/>
      <c r="H135" s="80"/>
      <c r="I135" s="80"/>
      <c r="J135" s="156"/>
      <c r="K135" s="75">
        <f t="shared" si="7"/>
        <v>0</v>
      </c>
      <c r="L135" s="76" t="str">
        <f t="shared" ref="L135:L198" si="9">VLOOKUP(K135,predikat,2)</f>
        <v xml:space="preserve"> </v>
      </c>
      <c r="M135" s="158"/>
      <c r="N135" s="80"/>
      <c r="O135" s="80"/>
      <c r="P135" s="75">
        <f t="shared" si="8"/>
        <v>0</v>
      </c>
      <c r="Q135" s="76" t="str">
        <f t="shared" ref="Q135:Q198" si="10">VLOOKUP(P135,predikat,2)</f>
        <v xml:space="preserve"> </v>
      </c>
      <c r="R135" s="167"/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155"/>
      <c r="H136" s="80"/>
      <c r="I136" s="80"/>
      <c r="J136" s="156"/>
      <c r="K136" s="75">
        <f t="shared" ref="K136:K199" si="11">IF(COUNTA(G136:I136)=0,0,ROUND((SUM(G136:I136)/COUNTA(G136:I136)*$J$1+SUM(J136)*$J$2)/($J$1+$J$2),0))</f>
        <v>0</v>
      </c>
      <c r="L136" s="76" t="str">
        <f t="shared" si="9"/>
        <v xml:space="preserve"> </v>
      </c>
      <c r="M136" s="158"/>
      <c r="N136" s="80"/>
      <c r="O136" s="80"/>
      <c r="P136" s="75">
        <f t="shared" ref="P136:P199" si="12">IF(SUM(M136:O136)=0,0,ROUND(SUM(M136:O136)/COUNTA(M136:O136),0))</f>
        <v>0</v>
      </c>
      <c r="Q136" s="76" t="str">
        <f t="shared" si="10"/>
        <v xml:space="preserve"> </v>
      </c>
      <c r="R136" s="167"/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155"/>
      <c r="H137" s="80"/>
      <c r="I137" s="80"/>
      <c r="J137" s="156"/>
      <c r="K137" s="75">
        <f t="shared" si="11"/>
        <v>0</v>
      </c>
      <c r="L137" s="76" t="str">
        <f t="shared" si="9"/>
        <v xml:space="preserve"> </v>
      </c>
      <c r="M137" s="158"/>
      <c r="N137" s="80"/>
      <c r="O137" s="80"/>
      <c r="P137" s="75">
        <f t="shared" si="12"/>
        <v>0</v>
      </c>
      <c r="Q137" s="76" t="str">
        <f t="shared" si="10"/>
        <v xml:space="preserve"> </v>
      </c>
      <c r="R137" s="167"/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155"/>
      <c r="H138" s="80"/>
      <c r="I138" s="80"/>
      <c r="J138" s="156"/>
      <c r="K138" s="75">
        <f t="shared" si="11"/>
        <v>0</v>
      </c>
      <c r="L138" s="76" t="str">
        <f t="shared" si="9"/>
        <v xml:space="preserve"> </v>
      </c>
      <c r="M138" s="158"/>
      <c r="N138" s="80"/>
      <c r="O138" s="80"/>
      <c r="P138" s="75">
        <f t="shared" si="12"/>
        <v>0</v>
      </c>
      <c r="Q138" s="76" t="str">
        <f t="shared" si="10"/>
        <v xml:space="preserve"> </v>
      </c>
      <c r="R138" s="167"/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155"/>
      <c r="H139" s="80"/>
      <c r="I139" s="80"/>
      <c r="J139" s="156"/>
      <c r="K139" s="75">
        <f t="shared" si="11"/>
        <v>0</v>
      </c>
      <c r="L139" s="76" t="str">
        <f t="shared" si="9"/>
        <v xml:space="preserve"> </v>
      </c>
      <c r="M139" s="158"/>
      <c r="N139" s="80"/>
      <c r="O139" s="80"/>
      <c r="P139" s="75">
        <f t="shared" si="12"/>
        <v>0</v>
      </c>
      <c r="Q139" s="76" t="str">
        <f t="shared" si="10"/>
        <v xml:space="preserve"> </v>
      </c>
      <c r="R139" s="167"/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155"/>
      <c r="H140" s="80"/>
      <c r="I140" s="80"/>
      <c r="J140" s="156"/>
      <c r="K140" s="75">
        <f t="shared" si="11"/>
        <v>0</v>
      </c>
      <c r="L140" s="76" t="str">
        <f t="shared" si="9"/>
        <v xml:space="preserve"> </v>
      </c>
      <c r="M140" s="158"/>
      <c r="N140" s="80"/>
      <c r="O140" s="80"/>
      <c r="P140" s="75">
        <f t="shared" si="12"/>
        <v>0</v>
      </c>
      <c r="Q140" s="76" t="str">
        <f t="shared" si="10"/>
        <v xml:space="preserve"> </v>
      </c>
      <c r="R140" s="167"/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155"/>
      <c r="H141" s="80"/>
      <c r="I141" s="80"/>
      <c r="J141" s="156"/>
      <c r="K141" s="75">
        <f t="shared" si="11"/>
        <v>0</v>
      </c>
      <c r="L141" s="76" t="str">
        <f t="shared" si="9"/>
        <v xml:space="preserve"> </v>
      </c>
      <c r="M141" s="158"/>
      <c r="N141" s="80"/>
      <c r="O141" s="80"/>
      <c r="P141" s="75">
        <f t="shared" si="12"/>
        <v>0</v>
      </c>
      <c r="Q141" s="76" t="str">
        <f t="shared" si="10"/>
        <v xml:space="preserve"> </v>
      </c>
      <c r="R141" s="167"/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155"/>
      <c r="H142" s="80"/>
      <c r="I142" s="80"/>
      <c r="J142" s="156"/>
      <c r="K142" s="75">
        <f t="shared" si="11"/>
        <v>0</v>
      </c>
      <c r="L142" s="76" t="str">
        <f t="shared" si="9"/>
        <v xml:space="preserve"> </v>
      </c>
      <c r="M142" s="158"/>
      <c r="N142" s="80"/>
      <c r="O142" s="80"/>
      <c r="P142" s="75">
        <f t="shared" si="12"/>
        <v>0</v>
      </c>
      <c r="Q142" s="76" t="str">
        <f t="shared" si="10"/>
        <v xml:space="preserve"> </v>
      </c>
      <c r="R142" s="167"/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155"/>
      <c r="H143" s="80"/>
      <c r="I143" s="80"/>
      <c r="J143" s="156"/>
      <c r="K143" s="75">
        <f t="shared" si="11"/>
        <v>0</v>
      </c>
      <c r="L143" s="76" t="str">
        <f t="shared" si="9"/>
        <v xml:space="preserve"> </v>
      </c>
      <c r="M143" s="158"/>
      <c r="N143" s="80"/>
      <c r="O143" s="80"/>
      <c r="P143" s="75">
        <f t="shared" si="12"/>
        <v>0</v>
      </c>
      <c r="Q143" s="76" t="str">
        <f t="shared" si="10"/>
        <v xml:space="preserve"> </v>
      </c>
      <c r="R143" s="167"/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155"/>
      <c r="H144" s="80"/>
      <c r="I144" s="80"/>
      <c r="J144" s="156"/>
      <c r="K144" s="75">
        <f t="shared" si="11"/>
        <v>0</v>
      </c>
      <c r="L144" s="76" t="str">
        <f t="shared" si="9"/>
        <v xml:space="preserve"> </v>
      </c>
      <c r="M144" s="158"/>
      <c r="N144" s="80"/>
      <c r="O144" s="80"/>
      <c r="P144" s="75">
        <f t="shared" si="12"/>
        <v>0</v>
      </c>
      <c r="Q144" s="76" t="str">
        <f t="shared" si="10"/>
        <v xml:space="preserve"> </v>
      </c>
      <c r="R144" s="167"/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155"/>
      <c r="H145" s="80"/>
      <c r="I145" s="80"/>
      <c r="J145" s="156"/>
      <c r="K145" s="75">
        <f t="shared" si="11"/>
        <v>0</v>
      </c>
      <c r="L145" s="76" t="str">
        <f t="shared" si="9"/>
        <v xml:space="preserve"> </v>
      </c>
      <c r="M145" s="158"/>
      <c r="N145" s="80"/>
      <c r="O145" s="80"/>
      <c r="P145" s="75">
        <f t="shared" si="12"/>
        <v>0</v>
      </c>
      <c r="Q145" s="76" t="str">
        <f t="shared" si="10"/>
        <v xml:space="preserve"> </v>
      </c>
      <c r="R145" s="167"/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155"/>
      <c r="H146" s="80"/>
      <c r="I146" s="80"/>
      <c r="J146" s="156"/>
      <c r="K146" s="75">
        <f t="shared" si="11"/>
        <v>0</v>
      </c>
      <c r="L146" s="76" t="str">
        <f t="shared" si="9"/>
        <v xml:space="preserve"> </v>
      </c>
      <c r="M146" s="158"/>
      <c r="N146" s="80"/>
      <c r="O146" s="80"/>
      <c r="P146" s="75">
        <f t="shared" si="12"/>
        <v>0</v>
      </c>
      <c r="Q146" s="76" t="str">
        <f t="shared" si="10"/>
        <v xml:space="preserve"> </v>
      </c>
      <c r="R146" s="167"/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155"/>
      <c r="H147" s="80"/>
      <c r="I147" s="80"/>
      <c r="J147" s="156"/>
      <c r="K147" s="75">
        <f t="shared" si="11"/>
        <v>0</v>
      </c>
      <c r="L147" s="76" t="str">
        <f t="shared" si="9"/>
        <v xml:space="preserve"> </v>
      </c>
      <c r="M147" s="158"/>
      <c r="N147" s="80"/>
      <c r="O147" s="80"/>
      <c r="P147" s="75">
        <f t="shared" si="12"/>
        <v>0</v>
      </c>
      <c r="Q147" s="76" t="str">
        <f t="shared" si="10"/>
        <v xml:space="preserve"> </v>
      </c>
      <c r="R147" s="167"/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155"/>
      <c r="H148" s="80"/>
      <c r="I148" s="80"/>
      <c r="J148" s="156"/>
      <c r="K148" s="75">
        <f t="shared" si="11"/>
        <v>0</v>
      </c>
      <c r="L148" s="76" t="str">
        <f t="shared" si="9"/>
        <v xml:space="preserve"> </v>
      </c>
      <c r="M148" s="158"/>
      <c r="N148" s="80"/>
      <c r="O148" s="80"/>
      <c r="P148" s="75">
        <f t="shared" si="12"/>
        <v>0</v>
      </c>
      <c r="Q148" s="76" t="str">
        <f t="shared" si="10"/>
        <v xml:space="preserve"> </v>
      </c>
      <c r="R148" s="167"/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155"/>
      <c r="H149" s="80"/>
      <c r="I149" s="80"/>
      <c r="J149" s="156"/>
      <c r="K149" s="75">
        <f t="shared" si="11"/>
        <v>0</v>
      </c>
      <c r="L149" s="76" t="str">
        <f t="shared" si="9"/>
        <v xml:space="preserve"> </v>
      </c>
      <c r="M149" s="158"/>
      <c r="N149" s="80"/>
      <c r="O149" s="80"/>
      <c r="P149" s="75">
        <f t="shared" si="12"/>
        <v>0</v>
      </c>
      <c r="Q149" s="76" t="str">
        <f t="shared" si="10"/>
        <v xml:space="preserve"> </v>
      </c>
      <c r="R149" s="167"/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155"/>
      <c r="H150" s="80"/>
      <c r="I150" s="80"/>
      <c r="J150" s="156"/>
      <c r="K150" s="75">
        <f t="shared" si="11"/>
        <v>0</v>
      </c>
      <c r="L150" s="76" t="str">
        <f t="shared" si="9"/>
        <v xml:space="preserve"> </v>
      </c>
      <c r="M150" s="158"/>
      <c r="N150" s="80"/>
      <c r="O150" s="80"/>
      <c r="P150" s="75">
        <f t="shared" si="12"/>
        <v>0</v>
      </c>
      <c r="Q150" s="76" t="str">
        <f t="shared" si="10"/>
        <v xml:space="preserve"> </v>
      </c>
      <c r="R150" s="167"/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155"/>
      <c r="H151" s="80"/>
      <c r="I151" s="80"/>
      <c r="J151" s="156"/>
      <c r="K151" s="75">
        <f t="shared" si="11"/>
        <v>0</v>
      </c>
      <c r="L151" s="76" t="str">
        <f t="shared" si="9"/>
        <v xml:space="preserve"> </v>
      </c>
      <c r="M151" s="158"/>
      <c r="N151" s="80"/>
      <c r="O151" s="80"/>
      <c r="P151" s="75">
        <f t="shared" si="12"/>
        <v>0</v>
      </c>
      <c r="Q151" s="76" t="str">
        <f t="shared" si="10"/>
        <v xml:space="preserve"> </v>
      </c>
      <c r="R151" s="167"/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155"/>
      <c r="H152" s="80"/>
      <c r="I152" s="80"/>
      <c r="J152" s="156"/>
      <c r="K152" s="75">
        <f t="shared" si="11"/>
        <v>0</v>
      </c>
      <c r="L152" s="76" t="str">
        <f t="shared" si="9"/>
        <v xml:space="preserve"> </v>
      </c>
      <c r="M152" s="158"/>
      <c r="N152" s="80"/>
      <c r="O152" s="80"/>
      <c r="P152" s="75">
        <f t="shared" si="12"/>
        <v>0</v>
      </c>
      <c r="Q152" s="76" t="str">
        <f t="shared" si="10"/>
        <v xml:space="preserve"> </v>
      </c>
      <c r="R152" s="167"/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155"/>
      <c r="H153" s="80"/>
      <c r="I153" s="80"/>
      <c r="J153" s="156"/>
      <c r="K153" s="75">
        <f t="shared" si="11"/>
        <v>0</v>
      </c>
      <c r="L153" s="76" t="str">
        <f t="shared" si="9"/>
        <v xml:space="preserve"> </v>
      </c>
      <c r="M153" s="158"/>
      <c r="N153" s="80"/>
      <c r="O153" s="80"/>
      <c r="P153" s="75">
        <f t="shared" si="12"/>
        <v>0</v>
      </c>
      <c r="Q153" s="76" t="str">
        <f t="shared" si="10"/>
        <v xml:space="preserve"> </v>
      </c>
      <c r="R153" s="167"/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155"/>
      <c r="H154" s="80"/>
      <c r="I154" s="80"/>
      <c r="J154" s="156"/>
      <c r="K154" s="75">
        <f t="shared" si="11"/>
        <v>0</v>
      </c>
      <c r="L154" s="76" t="str">
        <f t="shared" si="9"/>
        <v xml:space="preserve"> </v>
      </c>
      <c r="M154" s="158"/>
      <c r="N154" s="80"/>
      <c r="O154" s="80"/>
      <c r="P154" s="75">
        <f t="shared" si="12"/>
        <v>0</v>
      </c>
      <c r="Q154" s="76" t="str">
        <f t="shared" si="10"/>
        <v xml:space="preserve"> </v>
      </c>
      <c r="R154" s="167"/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155"/>
      <c r="H155" s="80"/>
      <c r="I155" s="80"/>
      <c r="J155" s="156"/>
      <c r="K155" s="75">
        <f t="shared" si="11"/>
        <v>0</v>
      </c>
      <c r="L155" s="76" t="str">
        <f t="shared" si="9"/>
        <v xml:space="preserve"> </v>
      </c>
      <c r="M155" s="158"/>
      <c r="N155" s="80"/>
      <c r="O155" s="80"/>
      <c r="P155" s="75">
        <f t="shared" si="12"/>
        <v>0</v>
      </c>
      <c r="Q155" s="76" t="str">
        <f t="shared" si="10"/>
        <v xml:space="preserve"> </v>
      </c>
      <c r="R155" s="167"/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155"/>
      <c r="H156" s="80"/>
      <c r="I156" s="80"/>
      <c r="J156" s="156"/>
      <c r="K156" s="75">
        <f t="shared" si="11"/>
        <v>0</v>
      </c>
      <c r="L156" s="76" t="str">
        <f t="shared" si="9"/>
        <v xml:space="preserve"> </v>
      </c>
      <c r="M156" s="158"/>
      <c r="N156" s="80"/>
      <c r="O156" s="80"/>
      <c r="P156" s="75">
        <f t="shared" si="12"/>
        <v>0</v>
      </c>
      <c r="Q156" s="76" t="str">
        <f t="shared" si="10"/>
        <v xml:space="preserve"> </v>
      </c>
      <c r="R156" s="167"/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155"/>
      <c r="H157" s="80"/>
      <c r="I157" s="80"/>
      <c r="J157" s="156"/>
      <c r="K157" s="75">
        <f t="shared" si="11"/>
        <v>0</v>
      </c>
      <c r="L157" s="76" t="str">
        <f t="shared" si="9"/>
        <v xml:space="preserve"> </v>
      </c>
      <c r="M157" s="158"/>
      <c r="N157" s="80"/>
      <c r="O157" s="80"/>
      <c r="P157" s="75">
        <f t="shared" si="12"/>
        <v>0</v>
      </c>
      <c r="Q157" s="76" t="str">
        <f t="shared" si="10"/>
        <v xml:space="preserve"> </v>
      </c>
      <c r="R157" s="167"/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155"/>
      <c r="H158" s="80"/>
      <c r="I158" s="80"/>
      <c r="J158" s="156"/>
      <c r="K158" s="75">
        <f t="shared" si="11"/>
        <v>0</v>
      </c>
      <c r="L158" s="76" t="str">
        <f t="shared" si="9"/>
        <v xml:space="preserve"> </v>
      </c>
      <c r="M158" s="158"/>
      <c r="N158" s="80"/>
      <c r="O158" s="80"/>
      <c r="P158" s="75">
        <f t="shared" si="12"/>
        <v>0</v>
      </c>
      <c r="Q158" s="76" t="str">
        <f t="shared" si="10"/>
        <v xml:space="preserve"> </v>
      </c>
      <c r="R158" s="167"/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155"/>
      <c r="H159" s="80"/>
      <c r="I159" s="80"/>
      <c r="J159" s="156"/>
      <c r="K159" s="75">
        <f t="shared" si="11"/>
        <v>0</v>
      </c>
      <c r="L159" s="76" t="str">
        <f t="shared" si="9"/>
        <v xml:space="preserve"> </v>
      </c>
      <c r="M159" s="158"/>
      <c r="N159" s="80"/>
      <c r="O159" s="80"/>
      <c r="P159" s="75">
        <f t="shared" si="12"/>
        <v>0</v>
      </c>
      <c r="Q159" s="76" t="str">
        <f t="shared" si="10"/>
        <v xml:space="preserve"> </v>
      </c>
      <c r="R159" s="167"/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155"/>
      <c r="H160" s="80"/>
      <c r="I160" s="80"/>
      <c r="J160" s="156"/>
      <c r="K160" s="75">
        <f t="shared" si="11"/>
        <v>0</v>
      </c>
      <c r="L160" s="76" t="str">
        <f t="shared" si="9"/>
        <v xml:space="preserve"> </v>
      </c>
      <c r="M160" s="158"/>
      <c r="N160" s="80"/>
      <c r="O160" s="80"/>
      <c r="P160" s="75">
        <f t="shared" si="12"/>
        <v>0</v>
      </c>
      <c r="Q160" s="76" t="str">
        <f t="shared" si="10"/>
        <v xml:space="preserve"> </v>
      </c>
      <c r="R160" s="167"/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155"/>
      <c r="H161" s="80"/>
      <c r="I161" s="80"/>
      <c r="J161" s="156"/>
      <c r="K161" s="75">
        <f t="shared" si="11"/>
        <v>0</v>
      </c>
      <c r="L161" s="76" t="str">
        <f t="shared" si="9"/>
        <v xml:space="preserve"> </v>
      </c>
      <c r="M161" s="158"/>
      <c r="N161" s="80"/>
      <c r="O161" s="80"/>
      <c r="P161" s="75">
        <f t="shared" si="12"/>
        <v>0</v>
      </c>
      <c r="Q161" s="76" t="str">
        <f t="shared" si="10"/>
        <v xml:space="preserve"> </v>
      </c>
      <c r="R161" s="167"/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155"/>
      <c r="H162" s="80"/>
      <c r="I162" s="80"/>
      <c r="J162" s="156"/>
      <c r="K162" s="75">
        <f t="shared" si="11"/>
        <v>0</v>
      </c>
      <c r="L162" s="76" t="str">
        <f t="shared" si="9"/>
        <v xml:space="preserve"> </v>
      </c>
      <c r="M162" s="158"/>
      <c r="N162" s="80"/>
      <c r="O162" s="80"/>
      <c r="P162" s="75">
        <f t="shared" si="12"/>
        <v>0</v>
      </c>
      <c r="Q162" s="76" t="str">
        <f t="shared" si="10"/>
        <v xml:space="preserve"> </v>
      </c>
      <c r="R162" s="167"/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155"/>
      <c r="H163" s="80"/>
      <c r="I163" s="80"/>
      <c r="J163" s="156"/>
      <c r="K163" s="75">
        <f t="shared" si="11"/>
        <v>0</v>
      </c>
      <c r="L163" s="76" t="str">
        <f t="shared" si="9"/>
        <v xml:space="preserve"> </v>
      </c>
      <c r="M163" s="158"/>
      <c r="N163" s="80"/>
      <c r="O163" s="80"/>
      <c r="P163" s="75">
        <f t="shared" si="12"/>
        <v>0</v>
      </c>
      <c r="Q163" s="76" t="str">
        <f t="shared" si="10"/>
        <v xml:space="preserve"> </v>
      </c>
      <c r="R163" s="167"/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155"/>
      <c r="H164" s="80"/>
      <c r="I164" s="80"/>
      <c r="J164" s="156"/>
      <c r="K164" s="75">
        <f t="shared" si="11"/>
        <v>0</v>
      </c>
      <c r="L164" s="76" t="str">
        <f t="shared" si="9"/>
        <v xml:space="preserve"> </v>
      </c>
      <c r="M164" s="158"/>
      <c r="N164" s="80"/>
      <c r="O164" s="80"/>
      <c r="P164" s="75">
        <f t="shared" si="12"/>
        <v>0</v>
      </c>
      <c r="Q164" s="76" t="str">
        <f t="shared" si="10"/>
        <v xml:space="preserve"> </v>
      </c>
      <c r="R164" s="167"/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/>
      <c r="H165" s="80"/>
      <c r="I165" s="80"/>
      <c r="J165" s="156"/>
      <c r="K165" s="75">
        <f t="shared" si="11"/>
        <v>0</v>
      </c>
      <c r="L165" s="76" t="str">
        <f t="shared" si="9"/>
        <v xml:space="preserve"> </v>
      </c>
      <c r="M165" s="158"/>
      <c r="N165" s="80"/>
      <c r="O165" s="80"/>
      <c r="P165" s="75">
        <f t="shared" si="12"/>
        <v>0</v>
      </c>
      <c r="Q165" s="76" t="str">
        <f t="shared" si="10"/>
        <v xml:space="preserve"> </v>
      </c>
      <c r="R165" s="167"/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156"/>
      <c r="K166" s="75">
        <f t="shared" si="11"/>
        <v>0</v>
      </c>
      <c r="L166" s="76" t="str">
        <f t="shared" si="9"/>
        <v xml:space="preserve"> </v>
      </c>
      <c r="M166" s="158"/>
      <c r="N166" s="80"/>
      <c r="O166" s="80"/>
      <c r="P166" s="75">
        <f t="shared" si="12"/>
        <v>0</v>
      </c>
      <c r="Q166" s="76" t="str">
        <f t="shared" si="10"/>
        <v xml:space="preserve"> </v>
      </c>
      <c r="R166" s="167"/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155"/>
      <c r="H167" s="80"/>
      <c r="I167" s="80"/>
      <c r="J167" s="156"/>
      <c r="K167" s="75">
        <f t="shared" si="11"/>
        <v>0</v>
      </c>
      <c r="L167" s="76" t="str">
        <f t="shared" si="9"/>
        <v xml:space="preserve"> </v>
      </c>
      <c r="M167" s="158"/>
      <c r="N167" s="80"/>
      <c r="O167" s="80"/>
      <c r="P167" s="75">
        <f t="shared" si="12"/>
        <v>0</v>
      </c>
      <c r="Q167" s="76" t="str">
        <f t="shared" si="10"/>
        <v xml:space="preserve"> </v>
      </c>
      <c r="R167" s="167"/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155"/>
      <c r="H168" s="80"/>
      <c r="I168" s="80"/>
      <c r="J168" s="156"/>
      <c r="K168" s="75">
        <f t="shared" si="11"/>
        <v>0</v>
      </c>
      <c r="L168" s="76" t="str">
        <f t="shared" si="9"/>
        <v xml:space="preserve"> </v>
      </c>
      <c r="M168" s="158"/>
      <c r="N168" s="80"/>
      <c r="O168" s="80"/>
      <c r="P168" s="75">
        <f t="shared" si="12"/>
        <v>0</v>
      </c>
      <c r="Q168" s="76" t="str">
        <f t="shared" si="10"/>
        <v xml:space="preserve"> </v>
      </c>
      <c r="R168" s="167"/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155"/>
      <c r="H169" s="80"/>
      <c r="I169" s="80"/>
      <c r="J169" s="156"/>
      <c r="K169" s="75">
        <f t="shared" si="11"/>
        <v>0</v>
      </c>
      <c r="L169" s="76" t="str">
        <f t="shared" si="9"/>
        <v xml:space="preserve"> </v>
      </c>
      <c r="M169" s="158"/>
      <c r="N169" s="80"/>
      <c r="O169" s="80"/>
      <c r="P169" s="75">
        <f t="shared" si="12"/>
        <v>0</v>
      </c>
      <c r="Q169" s="76" t="str">
        <f t="shared" si="10"/>
        <v xml:space="preserve"> </v>
      </c>
      <c r="R169" s="167"/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155"/>
      <c r="H170" s="80"/>
      <c r="I170" s="80"/>
      <c r="J170" s="156"/>
      <c r="K170" s="75">
        <f t="shared" si="11"/>
        <v>0</v>
      </c>
      <c r="L170" s="76" t="str">
        <f t="shared" si="9"/>
        <v xml:space="preserve"> </v>
      </c>
      <c r="M170" s="158"/>
      <c r="N170" s="80"/>
      <c r="O170" s="80"/>
      <c r="P170" s="75">
        <f t="shared" si="12"/>
        <v>0</v>
      </c>
      <c r="Q170" s="76" t="str">
        <f t="shared" si="10"/>
        <v xml:space="preserve"> </v>
      </c>
      <c r="R170" s="167"/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155"/>
      <c r="H171" s="80"/>
      <c r="I171" s="80"/>
      <c r="J171" s="156"/>
      <c r="K171" s="75">
        <f t="shared" si="11"/>
        <v>0</v>
      </c>
      <c r="L171" s="76" t="str">
        <f t="shared" si="9"/>
        <v xml:space="preserve"> </v>
      </c>
      <c r="M171" s="158"/>
      <c r="N171" s="80"/>
      <c r="O171" s="80"/>
      <c r="P171" s="75">
        <f t="shared" si="12"/>
        <v>0</v>
      </c>
      <c r="Q171" s="76" t="str">
        <f t="shared" si="10"/>
        <v xml:space="preserve"> </v>
      </c>
      <c r="R171" s="167"/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155"/>
      <c r="H172" s="80"/>
      <c r="I172" s="80"/>
      <c r="J172" s="156"/>
      <c r="K172" s="75">
        <f t="shared" si="11"/>
        <v>0</v>
      </c>
      <c r="L172" s="76" t="str">
        <f t="shared" si="9"/>
        <v xml:space="preserve"> </v>
      </c>
      <c r="M172" s="158"/>
      <c r="N172" s="80"/>
      <c r="O172" s="80"/>
      <c r="P172" s="75">
        <f t="shared" si="12"/>
        <v>0</v>
      </c>
      <c r="Q172" s="76" t="str">
        <f t="shared" si="10"/>
        <v xml:space="preserve"> </v>
      </c>
      <c r="R172" s="167"/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155"/>
      <c r="H173" s="80"/>
      <c r="I173" s="80"/>
      <c r="J173" s="156"/>
      <c r="K173" s="75">
        <f t="shared" si="11"/>
        <v>0</v>
      </c>
      <c r="L173" s="76" t="str">
        <f t="shared" si="9"/>
        <v xml:space="preserve"> </v>
      </c>
      <c r="M173" s="158"/>
      <c r="N173" s="80"/>
      <c r="O173" s="80"/>
      <c r="P173" s="75">
        <f t="shared" si="12"/>
        <v>0</v>
      </c>
      <c r="Q173" s="76" t="str">
        <f t="shared" si="10"/>
        <v xml:space="preserve"> </v>
      </c>
      <c r="R173" s="167"/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155"/>
      <c r="H174" s="80"/>
      <c r="I174" s="80"/>
      <c r="J174" s="156"/>
      <c r="K174" s="75">
        <f t="shared" si="11"/>
        <v>0</v>
      </c>
      <c r="L174" s="76" t="str">
        <f t="shared" si="9"/>
        <v xml:space="preserve"> </v>
      </c>
      <c r="M174" s="158"/>
      <c r="N174" s="80"/>
      <c r="O174" s="80"/>
      <c r="P174" s="75">
        <f t="shared" si="12"/>
        <v>0</v>
      </c>
      <c r="Q174" s="76" t="str">
        <f t="shared" si="10"/>
        <v xml:space="preserve"> </v>
      </c>
      <c r="R174" s="167"/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155"/>
      <c r="H175" s="80"/>
      <c r="I175" s="80"/>
      <c r="J175" s="156"/>
      <c r="K175" s="75">
        <f t="shared" si="11"/>
        <v>0</v>
      </c>
      <c r="L175" s="76" t="str">
        <f t="shared" si="9"/>
        <v xml:space="preserve"> </v>
      </c>
      <c r="M175" s="158"/>
      <c r="N175" s="80"/>
      <c r="O175" s="80"/>
      <c r="P175" s="75">
        <f t="shared" si="12"/>
        <v>0</v>
      </c>
      <c r="Q175" s="76" t="str">
        <f t="shared" si="10"/>
        <v xml:space="preserve"> </v>
      </c>
      <c r="R175" s="167"/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155"/>
      <c r="H176" s="80"/>
      <c r="I176" s="80"/>
      <c r="J176" s="156"/>
      <c r="K176" s="75">
        <f t="shared" si="11"/>
        <v>0</v>
      </c>
      <c r="L176" s="76" t="str">
        <f t="shared" si="9"/>
        <v xml:space="preserve"> </v>
      </c>
      <c r="M176" s="158"/>
      <c r="N176" s="80"/>
      <c r="O176" s="80"/>
      <c r="P176" s="75">
        <f t="shared" si="12"/>
        <v>0</v>
      </c>
      <c r="Q176" s="76" t="str">
        <f t="shared" si="10"/>
        <v xml:space="preserve"> </v>
      </c>
      <c r="R176" s="167"/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155"/>
      <c r="H177" s="80"/>
      <c r="I177" s="80"/>
      <c r="J177" s="156"/>
      <c r="K177" s="75">
        <f t="shared" si="11"/>
        <v>0</v>
      </c>
      <c r="L177" s="76" t="str">
        <f t="shared" si="9"/>
        <v xml:space="preserve"> </v>
      </c>
      <c r="M177" s="158"/>
      <c r="N177" s="80"/>
      <c r="O177" s="80"/>
      <c r="P177" s="75">
        <f t="shared" si="12"/>
        <v>0</v>
      </c>
      <c r="Q177" s="76" t="str">
        <f t="shared" si="10"/>
        <v xml:space="preserve"> </v>
      </c>
      <c r="R177" s="167"/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155"/>
      <c r="H178" s="80"/>
      <c r="I178" s="80"/>
      <c r="J178" s="156"/>
      <c r="K178" s="75">
        <f t="shared" si="11"/>
        <v>0</v>
      </c>
      <c r="L178" s="76" t="str">
        <f t="shared" si="9"/>
        <v xml:space="preserve"> </v>
      </c>
      <c r="M178" s="158"/>
      <c r="N178" s="80"/>
      <c r="O178" s="80"/>
      <c r="P178" s="75">
        <f t="shared" si="12"/>
        <v>0</v>
      </c>
      <c r="Q178" s="76" t="str">
        <f t="shared" si="10"/>
        <v xml:space="preserve"> </v>
      </c>
      <c r="R178" s="167"/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155"/>
      <c r="H179" s="80"/>
      <c r="I179" s="80"/>
      <c r="J179" s="156"/>
      <c r="K179" s="75">
        <f t="shared" si="11"/>
        <v>0</v>
      </c>
      <c r="L179" s="76" t="str">
        <f t="shared" si="9"/>
        <v xml:space="preserve"> </v>
      </c>
      <c r="M179" s="158"/>
      <c r="N179" s="80"/>
      <c r="O179" s="80"/>
      <c r="P179" s="75">
        <f t="shared" si="12"/>
        <v>0</v>
      </c>
      <c r="Q179" s="76" t="str">
        <f t="shared" si="10"/>
        <v xml:space="preserve"> </v>
      </c>
      <c r="R179" s="167"/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155"/>
      <c r="H180" s="80"/>
      <c r="I180" s="80"/>
      <c r="J180" s="156"/>
      <c r="K180" s="75">
        <f t="shared" si="11"/>
        <v>0</v>
      </c>
      <c r="L180" s="76" t="str">
        <f t="shared" si="9"/>
        <v xml:space="preserve"> </v>
      </c>
      <c r="M180" s="158"/>
      <c r="N180" s="80"/>
      <c r="O180" s="80"/>
      <c r="P180" s="75">
        <f t="shared" si="12"/>
        <v>0</v>
      </c>
      <c r="Q180" s="76" t="str">
        <f t="shared" si="10"/>
        <v xml:space="preserve"> </v>
      </c>
      <c r="R180" s="167"/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155"/>
      <c r="H181" s="80"/>
      <c r="I181" s="80"/>
      <c r="J181" s="156"/>
      <c r="K181" s="75">
        <f t="shared" si="11"/>
        <v>0</v>
      </c>
      <c r="L181" s="76" t="str">
        <f t="shared" si="9"/>
        <v xml:space="preserve"> </v>
      </c>
      <c r="M181" s="158"/>
      <c r="N181" s="80"/>
      <c r="O181" s="80"/>
      <c r="P181" s="75">
        <f t="shared" si="12"/>
        <v>0</v>
      </c>
      <c r="Q181" s="76" t="str">
        <f t="shared" si="10"/>
        <v xml:space="preserve"> </v>
      </c>
      <c r="R181" s="167"/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155"/>
      <c r="H182" s="80"/>
      <c r="I182" s="80"/>
      <c r="J182" s="156"/>
      <c r="K182" s="75">
        <f t="shared" si="11"/>
        <v>0</v>
      </c>
      <c r="L182" s="76" t="str">
        <f t="shared" si="9"/>
        <v xml:space="preserve"> </v>
      </c>
      <c r="M182" s="158"/>
      <c r="N182" s="80"/>
      <c r="O182" s="80"/>
      <c r="P182" s="75">
        <f t="shared" si="12"/>
        <v>0</v>
      </c>
      <c r="Q182" s="76" t="str">
        <f t="shared" si="10"/>
        <v xml:space="preserve"> </v>
      </c>
      <c r="R182" s="167"/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155"/>
      <c r="H183" s="80"/>
      <c r="I183" s="80"/>
      <c r="J183" s="156"/>
      <c r="K183" s="75">
        <f t="shared" si="11"/>
        <v>0</v>
      </c>
      <c r="L183" s="76" t="str">
        <f t="shared" si="9"/>
        <v xml:space="preserve"> </v>
      </c>
      <c r="M183" s="158"/>
      <c r="N183" s="80"/>
      <c r="O183" s="80"/>
      <c r="P183" s="75">
        <f t="shared" si="12"/>
        <v>0</v>
      </c>
      <c r="Q183" s="76" t="str">
        <f t="shared" si="10"/>
        <v xml:space="preserve"> </v>
      </c>
      <c r="R183" s="167"/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155"/>
      <c r="H184" s="80"/>
      <c r="I184" s="80"/>
      <c r="J184" s="156"/>
      <c r="K184" s="75">
        <f t="shared" si="11"/>
        <v>0</v>
      </c>
      <c r="L184" s="76" t="str">
        <f t="shared" si="9"/>
        <v xml:space="preserve"> </v>
      </c>
      <c r="M184" s="158"/>
      <c r="N184" s="80"/>
      <c r="O184" s="80"/>
      <c r="P184" s="75">
        <f t="shared" si="12"/>
        <v>0</v>
      </c>
      <c r="Q184" s="76" t="str">
        <f t="shared" si="10"/>
        <v xml:space="preserve"> </v>
      </c>
      <c r="R184" s="167"/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155"/>
      <c r="H185" s="80"/>
      <c r="I185" s="80"/>
      <c r="J185" s="156"/>
      <c r="K185" s="75">
        <f t="shared" si="11"/>
        <v>0</v>
      </c>
      <c r="L185" s="76" t="str">
        <f t="shared" si="9"/>
        <v xml:space="preserve"> </v>
      </c>
      <c r="M185" s="158"/>
      <c r="N185" s="80"/>
      <c r="O185" s="80"/>
      <c r="P185" s="75">
        <f t="shared" si="12"/>
        <v>0</v>
      </c>
      <c r="Q185" s="76" t="str">
        <f t="shared" si="10"/>
        <v xml:space="preserve"> </v>
      </c>
      <c r="R185" s="167"/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155"/>
      <c r="H186" s="80"/>
      <c r="I186" s="80"/>
      <c r="J186" s="156"/>
      <c r="K186" s="75">
        <f t="shared" si="11"/>
        <v>0</v>
      </c>
      <c r="L186" s="76" t="str">
        <f t="shared" si="9"/>
        <v xml:space="preserve"> </v>
      </c>
      <c r="M186" s="158"/>
      <c r="N186" s="80"/>
      <c r="O186" s="80"/>
      <c r="P186" s="75">
        <f t="shared" si="12"/>
        <v>0</v>
      </c>
      <c r="Q186" s="76" t="str">
        <f t="shared" si="10"/>
        <v xml:space="preserve"> </v>
      </c>
      <c r="R186" s="167"/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155"/>
      <c r="H187" s="80"/>
      <c r="I187" s="80"/>
      <c r="J187" s="156"/>
      <c r="K187" s="75">
        <f t="shared" si="11"/>
        <v>0</v>
      </c>
      <c r="L187" s="76" t="str">
        <f t="shared" si="9"/>
        <v xml:space="preserve"> </v>
      </c>
      <c r="M187" s="158"/>
      <c r="N187" s="80"/>
      <c r="O187" s="80"/>
      <c r="P187" s="75">
        <f t="shared" si="12"/>
        <v>0</v>
      </c>
      <c r="Q187" s="76" t="str">
        <f t="shared" si="10"/>
        <v xml:space="preserve"> </v>
      </c>
      <c r="R187" s="167"/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155"/>
      <c r="H188" s="80"/>
      <c r="I188" s="80"/>
      <c r="J188" s="156"/>
      <c r="K188" s="75">
        <f t="shared" si="11"/>
        <v>0</v>
      </c>
      <c r="L188" s="76" t="str">
        <f t="shared" si="9"/>
        <v xml:space="preserve"> </v>
      </c>
      <c r="M188" s="158"/>
      <c r="N188" s="80"/>
      <c r="O188" s="80"/>
      <c r="P188" s="75">
        <f t="shared" si="12"/>
        <v>0</v>
      </c>
      <c r="Q188" s="76" t="str">
        <f t="shared" si="10"/>
        <v xml:space="preserve"> </v>
      </c>
      <c r="R188" s="167"/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155"/>
      <c r="H189" s="80"/>
      <c r="I189" s="80"/>
      <c r="J189" s="156"/>
      <c r="K189" s="75">
        <f t="shared" si="11"/>
        <v>0</v>
      </c>
      <c r="L189" s="76" t="str">
        <f t="shared" si="9"/>
        <v xml:space="preserve"> </v>
      </c>
      <c r="M189" s="158"/>
      <c r="N189" s="80"/>
      <c r="O189" s="80"/>
      <c r="P189" s="75">
        <f t="shared" si="12"/>
        <v>0</v>
      </c>
      <c r="Q189" s="76" t="str">
        <f t="shared" si="10"/>
        <v xml:space="preserve"> </v>
      </c>
      <c r="R189" s="167"/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155"/>
      <c r="H190" s="80"/>
      <c r="I190" s="80"/>
      <c r="J190" s="156"/>
      <c r="K190" s="75">
        <f t="shared" si="11"/>
        <v>0</v>
      </c>
      <c r="L190" s="76" t="str">
        <f t="shared" si="9"/>
        <v xml:space="preserve"> </v>
      </c>
      <c r="M190" s="158"/>
      <c r="N190" s="80"/>
      <c r="O190" s="80"/>
      <c r="P190" s="75">
        <f t="shared" si="12"/>
        <v>0</v>
      </c>
      <c r="Q190" s="76" t="str">
        <f t="shared" si="10"/>
        <v xml:space="preserve"> </v>
      </c>
      <c r="R190" s="167"/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155"/>
      <c r="H191" s="80"/>
      <c r="I191" s="80"/>
      <c r="J191" s="156"/>
      <c r="K191" s="75">
        <f t="shared" si="11"/>
        <v>0</v>
      </c>
      <c r="L191" s="76" t="str">
        <f t="shared" si="9"/>
        <v xml:space="preserve"> </v>
      </c>
      <c r="M191" s="158"/>
      <c r="N191" s="80"/>
      <c r="O191" s="80"/>
      <c r="P191" s="75">
        <f t="shared" si="12"/>
        <v>0</v>
      </c>
      <c r="Q191" s="76" t="str">
        <f t="shared" si="10"/>
        <v xml:space="preserve"> </v>
      </c>
      <c r="R191" s="167"/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155"/>
      <c r="H192" s="80"/>
      <c r="I192" s="80"/>
      <c r="J192" s="156"/>
      <c r="K192" s="75">
        <f t="shared" si="11"/>
        <v>0</v>
      </c>
      <c r="L192" s="76" t="str">
        <f t="shared" si="9"/>
        <v xml:space="preserve"> </v>
      </c>
      <c r="M192" s="158"/>
      <c r="N192" s="80"/>
      <c r="O192" s="80"/>
      <c r="P192" s="75">
        <f t="shared" si="12"/>
        <v>0</v>
      </c>
      <c r="Q192" s="76" t="str">
        <f t="shared" si="10"/>
        <v xml:space="preserve"> </v>
      </c>
      <c r="R192" s="167"/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155"/>
      <c r="H193" s="80"/>
      <c r="I193" s="80"/>
      <c r="J193" s="156"/>
      <c r="K193" s="75">
        <f t="shared" si="11"/>
        <v>0</v>
      </c>
      <c r="L193" s="76" t="str">
        <f t="shared" si="9"/>
        <v xml:space="preserve"> </v>
      </c>
      <c r="M193" s="158"/>
      <c r="N193" s="80"/>
      <c r="O193" s="80"/>
      <c r="P193" s="75">
        <f t="shared" si="12"/>
        <v>0</v>
      </c>
      <c r="Q193" s="76" t="str">
        <f t="shared" si="10"/>
        <v xml:space="preserve"> </v>
      </c>
      <c r="R193" s="167"/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155"/>
      <c r="H194" s="80"/>
      <c r="I194" s="80"/>
      <c r="J194" s="156"/>
      <c r="K194" s="75">
        <f t="shared" si="11"/>
        <v>0</v>
      </c>
      <c r="L194" s="76" t="str">
        <f t="shared" si="9"/>
        <v xml:space="preserve"> </v>
      </c>
      <c r="M194" s="158"/>
      <c r="N194" s="80"/>
      <c r="O194" s="80"/>
      <c r="P194" s="75">
        <f t="shared" si="12"/>
        <v>0</v>
      </c>
      <c r="Q194" s="76" t="str">
        <f t="shared" si="10"/>
        <v xml:space="preserve"> </v>
      </c>
      <c r="R194" s="167"/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155"/>
      <c r="H195" s="80"/>
      <c r="I195" s="80"/>
      <c r="J195" s="156"/>
      <c r="K195" s="75">
        <f t="shared" si="11"/>
        <v>0</v>
      </c>
      <c r="L195" s="76" t="str">
        <f t="shared" si="9"/>
        <v xml:space="preserve"> </v>
      </c>
      <c r="M195" s="158"/>
      <c r="N195" s="80"/>
      <c r="O195" s="80"/>
      <c r="P195" s="75">
        <f t="shared" si="12"/>
        <v>0</v>
      </c>
      <c r="Q195" s="76" t="str">
        <f t="shared" si="10"/>
        <v xml:space="preserve"> </v>
      </c>
      <c r="R195" s="167"/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155"/>
      <c r="H196" s="80"/>
      <c r="I196" s="80"/>
      <c r="J196" s="156"/>
      <c r="K196" s="75">
        <f t="shared" si="11"/>
        <v>0</v>
      </c>
      <c r="L196" s="76" t="str">
        <f t="shared" si="9"/>
        <v xml:space="preserve"> </v>
      </c>
      <c r="M196" s="158"/>
      <c r="N196" s="80"/>
      <c r="O196" s="80"/>
      <c r="P196" s="75">
        <f t="shared" si="12"/>
        <v>0</v>
      </c>
      <c r="Q196" s="76" t="str">
        <f t="shared" si="10"/>
        <v xml:space="preserve"> </v>
      </c>
      <c r="R196" s="167"/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155"/>
      <c r="H197" s="80"/>
      <c r="I197" s="80"/>
      <c r="J197" s="156"/>
      <c r="K197" s="75">
        <f t="shared" si="11"/>
        <v>0</v>
      </c>
      <c r="L197" s="76" t="str">
        <f t="shared" si="9"/>
        <v xml:space="preserve"> </v>
      </c>
      <c r="M197" s="158"/>
      <c r="N197" s="80"/>
      <c r="O197" s="80"/>
      <c r="P197" s="75">
        <f t="shared" si="12"/>
        <v>0</v>
      </c>
      <c r="Q197" s="76" t="str">
        <f t="shared" si="10"/>
        <v xml:space="preserve"> </v>
      </c>
      <c r="R197" s="167"/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155"/>
      <c r="H198" s="80"/>
      <c r="I198" s="80"/>
      <c r="J198" s="156"/>
      <c r="K198" s="75">
        <f t="shared" si="11"/>
        <v>0</v>
      </c>
      <c r="L198" s="76" t="str">
        <f t="shared" si="9"/>
        <v xml:space="preserve"> </v>
      </c>
      <c r="M198" s="158"/>
      <c r="N198" s="80"/>
      <c r="O198" s="80"/>
      <c r="P198" s="75">
        <f t="shared" si="12"/>
        <v>0</v>
      </c>
      <c r="Q198" s="76" t="str">
        <f t="shared" si="10"/>
        <v xml:space="preserve"> </v>
      </c>
      <c r="R198" s="167"/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155"/>
      <c r="H199" s="80"/>
      <c r="I199" s="80"/>
      <c r="J199" s="156"/>
      <c r="K199" s="75">
        <f t="shared" si="11"/>
        <v>0</v>
      </c>
      <c r="L199" s="76" t="str">
        <f t="shared" ref="L199:L262" si="13">VLOOKUP(K199,predikat,2)</f>
        <v xml:space="preserve"> </v>
      </c>
      <c r="M199" s="158"/>
      <c r="N199" s="80"/>
      <c r="O199" s="80"/>
      <c r="P199" s="75">
        <f t="shared" si="12"/>
        <v>0</v>
      </c>
      <c r="Q199" s="76" t="str">
        <f t="shared" ref="Q199:Q262" si="14">VLOOKUP(P199,predikat,2)</f>
        <v xml:space="preserve"> </v>
      </c>
      <c r="R199" s="167"/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155"/>
      <c r="H200" s="80"/>
      <c r="I200" s="80"/>
      <c r="J200" s="156"/>
      <c r="K200" s="75">
        <f t="shared" ref="K200:K263" si="15">IF(COUNTA(G200:I200)=0,0,ROUND((SUM(G200:I200)/COUNTA(G200:I200)*$J$1+SUM(J200)*$J$2)/($J$1+$J$2),0))</f>
        <v>0</v>
      </c>
      <c r="L200" s="76" t="str">
        <f t="shared" si="13"/>
        <v xml:space="preserve"> </v>
      </c>
      <c r="M200" s="158"/>
      <c r="N200" s="80"/>
      <c r="O200" s="80"/>
      <c r="P200" s="75">
        <f t="shared" ref="P200:P263" si="16">IF(SUM(M200:O200)=0,0,ROUND(SUM(M200:O200)/COUNTA(M200:O200),0))</f>
        <v>0</v>
      </c>
      <c r="Q200" s="76" t="str">
        <f t="shared" si="14"/>
        <v xml:space="preserve"> </v>
      </c>
      <c r="R200" s="167"/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155"/>
      <c r="H201" s="80"/>
      <c r="I201" s="80"/>
      <c r="J201" s="156"/>
      <c r="K201" s="75">
        <f t="shared" si="15"/>
        <v>0</v>
      </c>
      <c r="L201" s="76" t="str">
        <f t="shared" si="13"/>
        <v xml:space="preserve"> </v>
      </c>
      <c r="M201" s="158"/>
      <c r="N201" s="80"/>
      <c r="O201" s="80"/>
      <c r="P201" s="75">
        <f t="shared" si="16"/>
        <v>0</v>
      </c>
      <c r="Q201" s="76" t="str">
        <f t="shared" si="14"/>
        <v xml:space="preserve"> </v>
      </c>
      <c r="R201" s="167"/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155"/>
      <c r="H202" s="80"/>
      <c r="I202" s="80"/>
      <c r="J202" s="156"/>
      <c r="K202" s="75">
        <f t="shared" si="15"/>
        <v>0</v>
      </c>
      <c r="L202" s="76" t="str">
        <f t="shared" si="13"/>
        <v xml:space="preserve"> </v>
      </c>
      <c r="M202" s="158"/>
      <c r="N202" s="80"/>
      <c r="O202" s="80"/>
      <c r="P202" s="75">
        <f t="shared" si="16"/>
        <v>0</v>
      </c>
      <c r="Q202" s="76" t="str">
        <f t="shared" si="14"/>
        <v xml:space="preserve"> </v>
      </c>
      <c r="R202" s="167"/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155"/>
      <c r="H203" s="80"/>
      <c r="I203" s="80"/>
      <c r="J203" s="156"/>
      <c r="K203" s="75">
        <f t="shared" si="15"/>
        <v>0</v>
      </c>
      <c r="L203" s="76" t="str">
        <f t="shared" si="13"/>
        <v xml:space="preserve"> </v>
      </c>
      <c r="M203" s="158"/>
      <c r="N203" s="80"/>
      <c r="O203" s="80"/>
      <c r="P203" s="75">
        <f t="shared" si="16"/>
        <v>0</v>
      </c>
      <c r="Q203" s="76" t="str">
        <f t="shared" si="14"/>
        <v xml:space="preserve"> </v>
      </c>
      <c r="R203" s="167"/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155"/>
      <c r="H204" s="80"/>
      <c r="I204" s="80"/>
      <c r="J204" s="156"/>
      <c r="K204" s="75">
        <f t="shared" si="15"/>
        <v>0</v>
      </c>
      <c r="L204" s="76" t="str">
        <f t="shared" si="13"/>
        <v xml:space="preserve"> </v>
      </c>
      <c r="M204" s="158"/>
      <c r="N204" s="80"/>
      <c r="O204" s="80"/>
      <c r="P204" s="75">
        <f t="shared" si="16"/>
        <v>0</v>
      </c>
      <c r="Q204" s="76" t="str">
        <f t="shared" si="14"/>
        <v xml:space="preserve"> </v>
      </c>
      <c r="R204" s="167"/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155"/>
      <c r="H205" s="80"/>
      <c r="I205" s="80"/>
      <c r="J205" s="156"/>
      <c r="K205" s="75">
        <f t="shared" si="15"/>
        <v>0</v>
      </c>
      <c r="L205" s="76" t="str">
        <f t="shared" si="13"/>
        <v xml:space="preserve"> </v>
      </c>
      <c r="M205" s="158"/>
      <c r="N205" s="80"/>
      <c r="O205" s="80"/>
      <c r="P205" s="75">
        <f t="shared" si="16"/>
        <v>0</v>
      </c>
      <c r="Q205" s="76" t="str">
        <f t="shared" si="14"/>
        <v xml:space="preserve"> </v>
      </c>
      <c r="R205" s="167"/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155"/>
      <c r="H206" s="80"/>
      <c r="I206" s="80"/>
      <c r="J206" s="156"/>
      <c r="K206" s="75">
        <f t="shared" si="15"/>
        <v>0</v>
      </c>
      <c r="L206" s="76" t="str">
        <f t="shared" si="13"/>
        <v xml:space="preserve"> </v>
      </c>
      <c r="M206" s="158"/>
      <c r="N206" s="80"/>
      <c r="O206" s="80"/>
      <c r="P206" s="75">
        <f t="shared" si="16"/>
        <v>0</v>
      </c>
      <c r="Q206" s="76" t="str">
        <f t="shared" si="14"/>
        <v xml:space="preserve"> </v>
      </c>
      <c r="R206" s="167"/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155"/>
      <c r="H207" s="80"/>
      <c r="I207" s="80"/>
      <c r="J207" s="156"/>
      <c r="K207" s="75">
        <f t="shared" si="15"/>
        <v>0</v>
      </c>
      <c r="L207" s="76" t="str">
        <f t="shared" si="13"/>
        <v xml:space="preserve"> </v>
      </c>
      <c r="M207" s="158"/>
      <c r="N207" s="80"/>
      <c r="O207" s="80"/>
      <c r="P207" s="75">
        <f t="shared" si="16"/>
        <v>0</v>
      </c>
      <c r="Q207" s="76" t="str">
        <f t="shared" si="14"/>
        <v xml:space="preserve"> </v>
      </c>
      <c r="R207" s="167"/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155"/>
      <c r="H208" s="80"/>
      <c r="I208" s="80"/>
      <c r="J208" s="156"/>
      <c r="K208" s="75">
        <f t="shared" si="15"/>
        <v>0</v>
      </c>
      <c r="L208" s="76" t="str">
        <f t="shared" si="13"/>
        <v xml:space="preserve"> </v>
      </c>
      <c r="M208" s="158"/>
      <c r="N208" s="80"/>
      <c r="O208" s="80"/>
      <c r="P208" s="75">
        <f t="shared" si="16"/>
        <v>0</v>
      </c>
      <c r="Q208" s="76" t="str">
        <f t="shared" si="14"/>
        <v xml:space="preserve"> </v>
      </c>
      <c r="R208" s="167"/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155"/>
      <c r="H209" s="80"/>
      <c r="I209" s="80"/>
      <c r="J209" s="156"/>
      <c r="K209" s="75">
        <f t="shared" si="15"/>
        <v>0</v>
      </c>
      <c r="L209" s="76" t="str">
        <f t="shared" si="13"/>
        <v xml:space="preserve"> </v>
      </c>
      <c r="M209" s="158"/>
      <c r="N209" s="80"/>
      <c r="O209" s="80"/>
      <c r="P209" s="75">
        <f t="shared" si="16"/>
        <v>0</v>
      </c>
      <c r="Q209" s="76" t="str">
        <f t="shared" si="14"/>
        <v xml:space="preserve"> </v>
      </c>
      <c r="R209" s="167"/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155"/>
      <c r="H210" s="80"/>
      <c r="I210" s="80"/>
      <c r="J210" s="156"/>
      <c r="K210" s="75">
        <f t="shared" si="15"/>
        <v>0</v>
      </c>
      <c r="L210" s="76" t="str">
        <f t="shared" si="13"/>
        <v xml:space="preserve"> </v>
      </c>
      <c r="M210" s="158"/>
      <c r="N210" s="80"/>
      <c r="O210" s="80"/>
      <c r="P210" s="75">
        <f t="shared" si="16"/>
        <v>0</v>
      </c>
      <c r="Q210" s="76" t="str">
        <f t="shared" si="14"/>
        <v xml:space="preserve"> </v>
      </c>
      <c r="R210" s="167"/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155"/>
      <c r="H211" s="80"/>
      <c r="I211" s="80"/>
      <c r="J211" s="156"/>
      <c r="K211" s="75">
        <f t="shared" si="15"/>
        <v>0</v>
      </c>
      <c r="L211" s="76" t="str">
        <f t="shared" si="13"/>
        <v xml:space="preserve"> </v>
      </c>
      <c r="M211" s="158"/>
      <c r="N211" s="80"/>
      <c r="O211" s="80"/>
      <c r="P211" s="75">
        <f t="shared" si="16"/>
        <v>0</v>
      </c>
      <c r="Q211" s="76" t="str">
        <f t="shared" si="14"/>
        <v xml:space="preserve"> </v>
      </c>
      <c r="R211" s="167"/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155"/>
      <c r="H212" s="80"/>
      <c r="I212" s="80"/>
      <c r="J212" s="156"/>
      <c r="K212" s="75">
        <f t="shared" si="15"/>
        <v>0</v>
      </c>
      <c r="L212" s="76" t="str">
        <f t="shared" si="13"/>
        <v xml:space="preserve"> </v>
      </c>
      <c r="M212" s="158"/>
      <c r="N212" s="80"/>
      <c r="O212" s="80"/>
      <c r="P212" s="75">
        <f t="shared" si="16"/>
        <v>0</v>
      </c>
      <c r="Q212" s="76" t="str">
        <f t="shared" si="14"/>
        <v xml:space="preserve"> </v>
      </c>
      <c r="R212" s="167"/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155"/>
      <c r="H213" s="80"/>
      <c r="I213" s="80"/>
      <c r="J213" s="156"/>
      <c r="K213" s="75">
        <f t="shared" si="15"/>
        <v>0</v>
      </c>
      <c r="L213" s="76" t="str">
        <f t="shared" si="13"/>
        <v xml:space="preserve"> </v>
      </c>
      <c r="M213" s="158"/>
      <c r="N213" s="80"/>
      <c r="O213" s="80"/>
      <c r="P213" s="75">
        <f t="shared" si="16"/>
        <v>0</v>
      </c>
      <c r="Q213" s="76" t="str">
        <f t="shared" si="14"/>
        <v xml:space="preserve"> </v>
      </c>
      <c r="R213" s="167"/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155"/>
      <c r="H214" s="80"/>
      <c r="I214" s="80"/>
      <c r="J214" s="156"/>
      <c r="K214" s="75">
        <f t="shared" si="15"/>
        <v>0</v>
      </c>
      <c r="L214" s="76" t="str">
        <f t="shared" si="13"/>
        <v xml:space="preserve"> </v>
      </c>
      <c r="M214" s="158"/>
      <c r="N214" s="80"/>
      <c r="O214" s="80"/>
      <c r="P214" s="75">
        <f t="shared" si="16"/>
        <v>0</v>
      </c>
      <c r="Q214" s="76" t="str">
        <f t="shared" si="14"/>
        <v xml:space="preserve"> </v>
      </c>
      <c r="R214" s="167"/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155"/>
      <c r="H215" s="80"/>
      <c r="I215" s="80"/>
      <c r="J215" s="156"/>
      <c r="K215" s="75">
        <f t="shared" si="15"/>
        <v>0</v>
      </c>
      <c r="L215" s="76" t="str">
        <f t="shared" si="13"/>
        <v xml:space="preserve"> </v>
      </c>
      <c r="M215" s="158"/>
      <c r="N215" s="80"/>
      <c r="O215" s="80"/>
      <c r="P215" s="75">
        <f t="shared" si="16"/>
        <v>0</v>
      </c>
      <c r="Q215" s="76" t="str">
        <f t="shared" si="14"/>
        <v xml:space="preserve"> </v>
      </c>
      <c r="R215" s="167"/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155"/>
      <c r="H216" s="80"/>
      <c r="I216" s="80"/>
      <c r="J216" s="156"/>
      <c r="K216" s="75">
        <f t="shared" si="15"/>
        <v>0</v>
      </c>
      <c r="L216" s="76" t="str">
        <f t="shared" si="13"/>
        <v xml:space="preserve"> </v>
      </c>
      <c r="M216" s="158"/>
      <c r="N216" s="80"/>
      <c r="O216" s="80"/>
      <c r="P216" s="75">
        <f t="shared" si="16"/>
        <v>0</v>
      </c>
      <c r="Q216" s="76" t="str">
        <f t="shared" si="14"/>
        <v xml:space="preserve"> </v>
      </c>
      <c r="R216" s="167"/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155"/>
      <c r="H217" s="80"/>
      <c r="I217" s="80"/>
      <c r="J217" s="156"/>
      <c r="K217" s="75">
        <f t="shared" si="15"/>
        <v>0</v>
      </c>
      <c r="L217" s="76" t="str">
        <f t="shared" si="13"/>
        <v xml:space="preserve"> </v>
      </c>
      <c r="M217" s="158"/>
      <c r="N217" s="80"/>
      <c r="O217" s="80"/>
      <c r="P217" s="75">
        <f t="shared" si="16"/>
        <v>0</v>
      </c>
      <c r="Q217" s="76" t="str">
        <f t="shared" si="14"/>
        <v xml:space="preserve"> </v>
      </c>
      <c r="R217" s="167"/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155"/>
      <c r="H218" s="80"/>
      <c r="I218" s="80"/>
      <c r="J218" s="156"/>
      <c r="K218" s="75">
        <f t="shared" si="15"/>
        <v>0</v>
      </c>
      <c r="L218" s="76" t="str">
        <f t="shared" si="13"/>
        <v xml:space="preserve"> </v>
      </c>
      <c r="M218" s="158"/>
      <c r="N218" s="80"/>
      <c r="O218" s="80"/>
      <c r="P218" s="75">
        <f t="shared" si="16"/>
        <v>0</v>
      </c>
      <c r="Q218" s="76" t="str">
        <f t="shared" si="14"/>
        <v xml:space="preserve"> </v>
      </c>
      <c r="R218" s="167"/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155"/>
      <c r="H219" s="80"/>
      <c r="I219" s="80"/>
      <c r="J219" s="156"/>
      <c r="K219" s="75">
        <f t="shared" si="15"/>
        <v>0</v>
      </c>
      <c r="L219" s="76" t="str">
        <f t="shared" si="13"/>
        <v xml:space="preserve"> </v>
      </c>
      <c r="M219" s="158"/>
      <c r="N219" s="80"/>
      <c r="O219" s="80"/>
      <c r="P219" s="75">
        <f t="shared" si="16"/>
        <v>0</v>
      </c>
      <c r="Q219" s="76" t="str">
        <f t="shared" si="14"/>
        <v xml:space="preserve"> </v>
      </c>
      <c r="R219" s="167"/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155"/>
      <c r="H220" s="80"/>
      <c r="I220" s="80"/>
      <c r="J220" s="156"/>
      <c r="K220" s="75">
        <f t="shared" si="15"/>
        <v>0</v>
      </c>
      <c r="L220" s="76" t="str">
        <f t="shared" si="13"/>
        <v xml:space="preserve"> </v>
      </c>
      <c r="M220" s="158"/>
      <c r="N220" s="80"/>
      <c r="O220" s="80"/>
      <c r="P220" s="75">
        <f t="shared" si="16"/>
        <v>0</v>
      </c>
      <c r="Q220" s="76" t="str">
        <f t="shared" si="14"/>
        <v xml:space="preserve"> </v>
      </c>
      <c r="R220" s="167"/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155"/>
      <c r="H221" s="80"/>
      <c r="I221" s="80"/>
      <c r="J221" s="156"/>
      <c r="K221" s="75">
        <f t="shared" si="15"/>
        <v>0</v>
      </c>
      <c r="L221" s="76" t="str">
        <f t="shared" si="13"/>
        <v xml:space="preserve"> </v>
      </c>
      <c r="M221" s="158"/>
      <c r="N221" s="80"/>
      <c r="O221" s="80"/>
      <c r="P221" s="75">
        <f t="shared" si="16"/>
        <v>0</v>
      </c>
      <c r="Q221" s="76" t="str">
        <f t="shared" si="14"/>
        <v xml:space="preserve"> </v>
      </c>
      <c r="R221" s="167"/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155"/>
      <c r="H222" s="80"/>
      <c r="I222" s="80"/>
      <c r="J222" s="156"/>
      <c r="K222" s="75">
        <f t="shared" si="15"/>
        <v>0</v>
      </c>
      <c r="L222" s="76" t="str">
        <f t="shared" si="13"/>
        <v xml:space="preserve"> </v>
      </c>
      <c r="M222" s="158"/>
      <c r="N222" s="80"/>
      <c r="O222" s="80"/>
      <c r="P222" s="75">
        <f t="shared" si="16"/>
        <v>0</v>
      </c>
      <c r="Q222" s="76" t="str">
        <f t="shared" si="14"/>
        <v xml:space="preserve"> </v>
      </c>
      <c r="R222" s="167"/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155"/>
      <c r="H223" s="80"/>
      <c r="I223" s="80"/>
      <c r="J223" s="156"/>
      <c r="K223" s="75">
        <f t="shared" si="15"/>
        <v>0</v>
      </c>
      <c r="L223" s="76" t="str">
        <f t="shared" si="13"/>
        <v xml:space="preserve"> </v>
      </c>
      <c r="M223" s="158"/>
      <c r="N223" s="80"/>
      <c r="O223" s="80"/>
      <c r="P223" s="75">
        <f t="shared" si="16"/>
        <v>0</v>
      </c>
      <c r="Q223" s="76" t="str">
        <f t="shared" si="14"/>
        <v xml:space="preserve"> </v>
      </c>
      <c r="R223" s="167"/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155"/>
      <c r="H224" s="80"/>
      <c r="I224" s="80"/>
      <c r="J224" s="156"/>
      <c r="K224" s="75">
        <f t="shared" si="15"/>
        <v>0</v>
      </c>
      <c r="L224" s="76" t="str">
        <f t="shared" si="13"/>
        <v xml:space="preserve"> </v>
      </c>
      <c r="M224" s="158"/>
      <c r="N224" s="80"/>
      <c r="O224" s="80"/>
      <c r="P224" s="75">
        <f t="shared" si="16"/>
        <v>0</v>
      </c>
      <c r="Q224" s="76" t="str">
        <f t="shared" si="14"/>
        <v xml:space="preserve"> </v>
      </c>
      <c r="R224" s="167"/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155"/>
      <c r="H225" s="80"/>
      <c r="I225" s="80"/>
      <c r="J225" s="156"/>
      <c r="K225" s="75">
        <f t="shared" si="15"/>
        <v>0</v>
      </c>
      <c r="L225" s="76" t="str">
        <f t="shared" si="13"/>
        <v xml:space="preserve"> </v>
      </c>
      <c r="M225" s="158"/>
      <c r="N225" s="80"/>
      <c r="O225" s="80"/>
      <c r="P225" s="75">
        <f t="shared" si="16"/>
        <v>0</v>
      </c>
      <c r="Q225" s="76" t="str">
        <f t="shared" si="14"/>
        <v xml:space="preserve"> </v>
      </c>
      <c r="R225" s="167"/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155"/>
      <c r="H226" s="80"/>
      <c r="I226" s="80"/>
      <c r="J226" s="156"/>
      <c r="K226" s="75">
        <f t="shared" si="15"/>
        <v>0</v>
      </c>
      <c r="L226" s="76" t="str">
        <f t="shared" si="13"/>
        <v xml:space="preserve"> </v>
      </c>
      <c r="M226" s="158"/>
      <c r="N226" s="80"/>
      <c r="O226" s="80"/>
      <c r="P226" s="75">
        <f t="shared" si="16"/>
        <v>0</v>
      </c>
      <c r="Q226" s="76" t="str">
        <f t="shared" si="14"/>
        <v xml:space="preserve"> </v>
      </c>
      <c r="R226" s="167"/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155"/>
      <c r="H227" s="80"/>
      <c r="I227" s="80"/>
      <c r="J227" s="156"/>
      <c r="K227" s="75">
        <f t="shared" si="15"/>
        <v>0</v>
      </c>
      <c r="L227" s="76" t="str">
        <f t="shared" si="13"/>
        <v xml:space="preserve"> </v>
      </c>
      <c r="M227" s="158"/>
      <c r="N227" s="80"/>
      <c r="O227" s="80"/>
      <c r="P227" s="75">
        <f t="shared" si="16"/>
        <v>0</v>
      </c>
      <c r="Q227" s="76" t="str">
        <f t="shared" si="14"/>
        <v xml:space="preserve"> </v>
      </c>
      <c r="R227" s="167"/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155"/>
      <c r="H228" s="80"/>
      <c r="I228" s="80"/>
      <c r="J228" s="156"/>
      <c r="K228" s="75">
        <f t="shared" si="15"/>
        <v>0</v>
      </c>
      <c r="L228" s="76" t="str">
        <f t="shared" si="13"/>
        <v xml:space="preserve"> </v>
      </c>
      <c r="M228" s="158"/>
      <c r="N228" s="80"/>
      <c r="O228" s="80"/>
      <c r="P228" s="75">
        <f t="shared" si="16"/>
        <v>0</v>
      </c>
      <c r="Q228" s="76" t="str">
        <f t="shared" si="14"/>
        <v xml:space="preserve"> </v>
      </c>
      <c r="R228" s="167"/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155"/>
      <c r="H229" s="80"/>
      <c r="I229" s="80"/>
      <c r="J229" s="156"/>
      <c r="K229" s="75">
        <f t="shared" si="15"/>
        <v>0</v>
      </c>
      <c r="L229" s="76" t="str">
        <f t="shared" si="13"/>
        <v xml:space="preserve"> </v>
      </c>
      <c r="M229" s="158"/>
      <c r="N229" s="80"/>
      <c r="O229" s="80"/>
      <c r="P229" s="75">
        <f t="shared" si="16"/>
        <v>0</v>
      </c>
      <c r="Q229" s="76" t="str">
        <f t="shared" si="14"/>
        <v xml:space="preserve"> </v>
      </c>
      <c r="R229" s="167"/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155"/>
      <c r="H230" s="80"/>
      <c r="I230" s="80"/>
      <c r="J230" s="156"/>
      <c r="K230" s="75">
        <f t="shared" si="15"/>
        <v>0</v>
      </c>
      <c r="L230" s="76" t="str">
        <f t="shared" si="13"/>
        <v xml:space="preserve"> </v>
      </c>
      <c r="M230" s="158"/>
      <c r="N230" s="80"/>
      <c r="O230" s="80"/>
      <c r="P230" s="75">
        <f t="shared" si="16"/>
        <v>0</v>
      </c>
      <c r="Q230" s="76" t="str">
        <f t="shared" si="14"/>
        <v xml:space="preserve"> </v>
      </c>
      <c r="R230" s="167"/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155"/>
      <c r="H231" s="80"/>
      <c r="I231" s="80"/>
      <c r="J231" s="156"/>
      <c r="K231" s="75">
        <f t="shared" si="15"/>
        <v>0</v>
      </c>
      <c r="L231" s="76" t="str">
        <f t="shared" si="13"/>
        <v xml:space="preserve"> </v>
      </c>
      <c r="M231" s="158"/>
      <c r="N231" s="80"/>
      <c r="O231" s="80"/>
      <c r="P231" s="75">
        <f t="shared" si="16"/>
        <v>0</v>
      </c>
      <c r="Q231" s="76" t="str">
        <f t="shared" si="14"/>
        <v xml:space="preserve"> </v>
      </c>
      <c r="R231" s="167"/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155"/>
      <c r="H232" s="80"/>
      <c r="I232" s="80"/>
      <c r="J232" s="156"/>
      <c r="K232" s="75">
        <f t="shared" si="15"/>
        <v>0</v>
      </c>
      <c r="L232" s="76" t="str">
        <f t="shared" si="13"/>
        <v xml:space="preserve"> </v>
      </c>
      <c r="M232" s="158"/>
      <c r="N232" s="80"/>
      <c r="O232" s="80"/>
      <c r="P232" s="75">
        <f t="shared" si="16"/>
        <v>0</v>
      </c>
      <c r="Q232" s="76" t="str">
        <f t="shared" si="14"/>
        <v xml:space="preserve"> </v>
      </c>
      <c r="R232" s="167"/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155"/>
      <c r="H233" s="80"/>
      <c r="I233" s="80"/>
      <c r="J233" s="156"/>
      <c r="K233" s="75">
        <f t="shared" si="15"/>
        <v>0</v>
      </c>
      <c r="L233" s="76" t="str">
        <f t="shared" si="13"/>
        <v xml:space="preserve"> </v>
      </c>
      <c r="M233" s="158"/>
      <c r="N233" s="80"/>
      <c r="O233" s="80"/>
      <c r="P233" s="75">
        <f t="shared" si="16"/>
        <v>0</v>
      </c>
      <c r="Q233" s="76" t="str">
        <f t="shared" si="14"/>
        <v xml:space="preserve"> </v>
      </c>
      <c r="R233" s="167"/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155"/>
      <c r="H234" s="80"/>
      <c r="I234" s="80"/>
      <c r="J234" s="156"/>
      <c r="K234" s="75">
        <f t="shared" si="15"/>
        <v>0</v>
      </c>
      <c r="L234" s="76" t="str">
        <f t="shared" si="13"/>
        <v xml:space="preserve"> </v>
      </c>
      <c r="M234" s="158"/>
      <c r="N234" s="80"/>
      <c r="O234" s="80"/>
      <c r="P234" s="75">
        <f t="shared" si="16"/>
        <v>0</v>
      </c>
      <c r="Q234" s="76" t="str">
        <f t="shared" si="14"/>
        <v xml:space="preserve"> </v>
      </c>
      <c r="R234" s="167"/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155"/>
      <c r="H235" s="80"/>
      <c r="I235" s="80"/>
      <c r="J235" s="156"/>
      <c r="K235" s="75">
        <f t="shared" si="15"/>
        <v>0</v>
      </c>
      <c r="L235" s="76" t="str">
        <f t="shared" si="13"/>
        <v xml:space="preserve"> </v>
      </c>
      <c r="M235" s="158"/>
      <c r="N235" s="80"/>
      <c r="O235" s="80"/>
      <c r="P235" s="75">
        <f t="shared" si="16"/>
        <v>0</v>
      </c>
      <c r="Q235" s="76" t="str">
        <f t="shared" si="14"/>
        <v xml:space="preserve"> </v>
      </c>
      <c r="R235" s="167"/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155"/>
      <c r="H236" s="80"/>
      <c r="I236" s="80"/>
      <c r="J236" s="156"/>
      <c r="K236" s="75">
        <f t="shared" si="15"/>
        <v>0</v>
      </c>
      <c r="L236" s="76" t="str">
        <f t="shared" si="13"/>
        <v xml:space="preserve"> </v>
      </c>
      <c r="M236" s="158"/>
      <c r="N236" s="80"/>
      <c r="O236" s="80"/>
      <c r="P236" s="75">
        <f t="shared" si="16"/>
        <v>0</v>
      </c>
      <c r="Q236" s="76" t="str">
        <f t="shared" si="14"/>
        <v xml:space="preserve"> </v>
      </c>
      <c r="R236" s="167"/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155"/>
      <c r="H237" s="80"/>
      <c r="I237" s="80"/>
      <c r="J237" s="156"/>
      <c r="K237" s="75">
        <f t="shared" si="15"/>
        <v>0</v>
      </c>
      <c r="L237" s="76" t="str">
        <f t="shared" si="13"/>
        <v xml:space="preserve"> </v>
      </c>
      <c r="M237" s="158"/>
      <c r="N237" s="80"/>
      <c r="O237" s="80"/>
      <c r="P237" s="75">
        <f t="shared" si="16"/>
        <v>0</v>
      </c>
      <c r="Q237" s="76" t="str">
        <f t="shared" si="14"/>
        <v xml:space="preserve"> </v>
      </c>
      <c r="R237" s="167"/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155"/>
      <c r="H238" s="80"/>
      <c r="I238" s="80"/>
      <c r="J238" s="156"/>
      <c r="K238" s="75">
        <f t="shared" si="15"/>
        <v>0</v>
      </c>
      <c r="L238" s="76" t="str">
        <f t="shared" si="13"/>
        <v xml:space="preserve"> </v>
      </c>
      <c r="M238" s="158"/>
      <c r="N238" s="80"/>
      <c r="O238" s="80"/>
      <c r="P238" s="75">
        <f t="shared" si="16"/>
        <v>0</v>
      </c>
      <c r="Q238" s="76" t="str">
        <f t="shared" si="14"/>
        <v xml:space="preserve"> </v>
      </c>
      <c r="R238" s="167"/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155"/>
      <c r="H239" s="80"/>
      <c r="I239" s="80"/>
      <c r="J239" s="156"/>
      <c r="K239" s="75">
        <f t="shared" si="15"/>
        <v>0</v>
      </c>
      <c r="L239" s="76" t="str">
        <f t="shared" si="13"/>
        <v xml:space="preserve"> </v>
      </c>
      <c r="M239" s="158"/>
      <c r="N239" s="80"/>
      <c r="O239" s="80"/>
      <c r="P239" s="75">
        <f t="shared" si="16"/>
        <v>0</v>
      </c>
      <c r="Q239" s="76" t="str">
        <f t="shared" si="14"/>
        <v xml:space="preserve"> </v>
      </c>
      <c r="R239" s="167"/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155"/>
      <c r="H240" s="80"/>
      <c r="I240" s="80"/>
      <c r="J240" s="156"/>
      <c r="K240" s="75">
        <f t="shared" si="15"/>
        <v>0</v>
      </c>
      <c r="L240" s="76" t="str">
        <f t="shared" si="13"/>
        <v xml:space="preserve"> </v>
      </c>
      <c r="M240" s="158"/>
      <c r="N240" s="80"/>
      <c r="O240" s="80"/>
      <c r="P240" s="75">
        <f t="shared" si="16"/>
        <v>0</v>
      </c>
      <c r="Q240" s="76" t="str">
        <f t="shared" si="14"/>
        <v xml:space="preserve"> </v>
      </c>
      <c r="R240" s="167"/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155"/>
      <c r="H241" s="80"/>
      <c r="I241" s="80"/>
      <c r="J241" s="156"/>
      <c r="K241" s="75">
        <f t="shared" si="15"/>
        <v>0</v>
      </c>
      <c r="L241" s="76" t="str">
        <f t="shared" si="13"/>
        <v xml:space="preserve"> </v>
      </c>
      <c r="M241" s="158"/>
      <c r="N241" s="80"/>
      <c r="O241" s="80"/>
      <c r="P241" s="75">
        <f t="shared" si="16"/>
        <v>0</v>
      </c>
      <c r="Q241" s="76" t="str">
        <f t="shared" si="14"/>
        <v xml:space="preserve"> </v>
      </c>
      <c r="R241" s="167"/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155"/>
      <c r="H242" s="80"/>
      <c r="I242" s="80"/>
      <c r="J242" s="156"/>
      <c r="K242" s="75">
        <f t="shared" si="15"/>
        <v>0</v>
      </c>
      <c r="L242" s="76" t="str">
        <f t="shared" si="13"/>
        <v xml:space="preserve"> </v>
      </c>
      <c r="M242" s="158"/>
      <c r="N242" s="80"/>
      <c r="O242" s="80"/>
      <c r="P242" s="75">
        <f t="shared" si="16"/>
        <v>0</v>
      </c>
      <c r="Q242" s="76" t="str">
        <f t="shared" si="14"/>
        <v xml:space="preserve"> </v>
      </c>
      <c r="R242" s="167"/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155"/>
      <c r="H243" s="80"/>
      <c r="I243" s="80"/>
      <c r="J243" s="156"/>
      <c r="K243" s="75">
        <f t="shared" si="15"/>
        <v>0</v>
      </c>
      <c r="L243" s="76" t="str">
        <f t="shared" si="13"/>
        <v xml:space="preserve"> </v>
      </c>
      <c r="M243" s="158"/>
      <c r="N243" s="80"/>
      <c r="O243" s="80"/>
      <c r="P243" s="75">
        <f t="shared" si="16"/>
        <v>0</v>
      </c>
      <c r="Q243" s="76" t="str">
        <f t="shared" si="14"/>
        <v xml:space="preserve"> </v>
      </c>
      <c r="R243" s="167"/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155"/>
      <c r="H244" s="80"/>
      <c r="I244" s="80"/>
      <c r="J244" s="156"/>
      <c r="K244" s="75">
        <f t="shared" si="15"/>
        <v>0</v>
      </c>
      <c r="L244" s="76" t="str">
        <f t="shared" si="13"/>
        <v xml:space="preserve"> </v>
      </c>
      <c r="M244" s="158"/>
      <c r="N244" s="80"/>
      <c r="O244" s="80"/>
      <c r="P244" s="75">
        <f t="shared" si="16"/>
        <v>0</v>
      </c>
      <c r="Q244" s="76" t="str">
        <f t="shared" si="14"/>
        <v xml:space="preserve"> </v>
      </c>
      <c r="R244" s="167"/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155"/>
      <c r="H245" s="80"/>
      <c r="I245" s="80"/>
      <c r="J245" s="156"/>
      <c r="K245" s="75">
        <f t="shared" si="15"/>
        <v>0</v>
      </c>
      <c r="L245" s="76" t="str">
        <f t="shared" si="13"/>
        <v xml:space="preserve"> </v>
      </c>
      <c r="M245" s="158"/>
      <c r="N245" s="80"/>
      <c r="O245" s="80"/>
      <c r="P245" s="75">
        <f t="shared" si="16"/>
        <v>0</v>
      </c>
      <c r="Q245" s="76" t="str">
        <f t="shared" si="14"/>
        <v xml:space="preserve"> </v>
      </c>
      <c r="R245" s="167"/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156"/>
      <c r="K246" s="75">
        <f t="shared" si="15"/>
        <v>0</v>
      </c>
      <c r="L246" s="76" t="str">
        <f t="shared" si="13"/>
        <v xml:space="preserve"> </v>
      </c>
      <c r="M246" s="158"/>
      <c r="N246" s="80"/>
      <c r="O246" s="80"/>
      <c r="P246" s="75">
        <f t="shared" si="16"/>
        <v>0</v>
      </c>
      <c r="Q246" s="76" t="str">
        <f t="shared" si="14"/>
        <v xml:space="preserve"> </v>
      </c>
      <c r="R246" s="167"/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5"/>
        <v>0</v>
      </c>
      <c r="L247" s="76" t="str">
        <f t="shared" si="13"/>
        <v xml:space="preserve"> </v>
      </c>
      <c r="M247" s="79"/>
      <c r="N247" s="80"/>
      <c r="O247" s="80"/>
      <c r="P247" s="75">
        <f t="shared" si="16"/>
        <v>0</v>
      </c>
      <c r="Q247" s="76" t="str">
        <f t="shared" si="14"/>
        <v xml:space="preserve"> </v>
      </c>
      <c r="R247" s="167"/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5"/>
        <v>0</v>
      </c>
      <c r="L248" s="76" t="str">
        <f t="shared" si="13"/>
        <v xml:space="preserve"> </v>
      </c>
      <c r="M248" s="79"/>
      <c r="N248" s="80"/>
      <c r="O248" s="80"/>
      <c r="P248" s="75">
        <f t="shared" si="16"/>
        <v>0</v>
      </c>
      <c r="Q248" s="76" t="str">
        <f t="shared" si="14"/>
        <v xml:space="preserve"> </v>
      </c>
      <c r="R248" s="167"/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5"/>
        <v>0</v>
      </c>
      <c r="L249" s="76" t="str">
        <f t="shared" si="13"/>
        <v xml:space="preserve"> </v>
      </c>
      <c r="M249" s="79"/>
      <c r="N249" s="80"/>
      <c r="O249" s="80"/>
      <c r="P249" s="75">
        <f t="shared" si="16"/>
        <v>0</v>
      </c>
      <c r="Q249" s="76" t="str">
        <f t="shared" si="14"/>
        <v xml:space="preserve"> </v>
      </c>
      <c r="R249" s="167"/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5"/>
        <v>0</v>
      </c>
      <c r="L250" s="76" t="str">
        <f t="shared" si="13"/>
        <v xml:space="preserve"> </v>
      </c>
      <c r="M250" s="79"/>
      <c r="N250" s="80"/>
      <c r="O250" s="80"/>
      <c r="P250" s="75">
        <f t="shared" si="16"/>
        <v>0</v>
      </c>
      <c r="Q250" s="76" t="str">
        <f t="shared" si="14"/>
        <v xml:space="preserve"> </v>
      </c>
      <c r="R250" s="167"/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5"/>
        <v>0</v>
      </c>
      <c r="L251" s="76" t="str">
        <f t="shared" si="13"/>
        <v xml:space="preserve"> </v>
      </c>
      <c r="M251" s="79"/>
      <c r="N251" s="80"/>
      <c r="O251" s="80"/>
      <c r="P251" s="75">
        <f t="shared" si="16"/>
        <v>0</v>
      </c>
      <c r="Q251" s="76" t="str">
        <f t="shared" si="14"/>
        <v xml:space="preserve"> </v>
      </c>
      <c r="R251" s="167"/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5"/>
        <v>0</v>
      </c>
      <c r="L252" s="76" t="str">
        <f t="shared" si="13"/>
        <v xml:space="preserve"> </v>
      </c>
      <c r="M252" s="79"/>
      <c r="N252" s="80"/>
      <c r="O252" s="80"/>
      <c r="P252" s="75">
        <f t="shared" si="16"/>
        <v>0</v>
      </c>
      <c r="Q252" s="76" t="str">
        <f t="shared" si="14"/>
        <v xml:space="preserve"> </v>
      </c>
      <c r="R252" s="167"/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5"/>
        <v>0</v>
      </c>
      <c r="L253" s="76" t="str">
        <f t="shared" si="13"/>
        <v xml:space="preserve"> </v>
      </c>
      <c r="M253" s="79"/>
      <c r="N253" s="80"/>
      <c r="O253" s="80"/>
      <c r="P253" s="75">
        <f t="shared" si="16"/>
        <v>0</v>
      </c>
      <c r="Q253" s="76" t="str">
        <f t="shared" si="14"/>
        <v xml:space="preserve"> </v>
      </c>
      <c r="R253" s="167"/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5"/>
        <v>0</v>
      </c>
      <c r="L254" s="76" t="str">
        <f t="shared" si="13"/>
        <v xml:space="preserve"> </v>
      </c>
      <c r="M254" s="79"/>
      <c r="N254" s="80"/>
      <c r="O254" s="80"/>
      <c r="P254" s="75">
        <f t="shared" si="16"/>
        <v>0</v>
      </c>
      <c r="Q254" s="76" t="str">
        <f t="shared" si="14"/>
        <v xml:space="preserve"> </v>
      </c>
      <c r="R254" s="167"/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5"/>
        <v>0</v>
      </c>
      <c r="L255" s="76" t="str">
        <f t="shared" si="13"/>
        <v xml:space="preserve"> </v>
      </c>
      <c r="M255" s="79"/>
      <c r="N255" s="80"/>
      <c r="O255" s="80"/>
      <c r="P255" s="75">
        <f t="shared" si="16"/>
        <v>0</v>
      </c>
      <c r="Q255" s="76" t="str">
        <f t="shared" si="14"/>
        <v xml:space="preserve"> </v>
      </c>
      <c r="R255" s="167"/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5"/>
        <v>0</v>
      </c>
      <c r="L256" s="76" t="str">
        <f t="shared" si="13"/>
        <v xml:space="preserve"> </v>
      </c>
      <c r="M256" s="79"/>
      <c r="N256" s="80"/>
      <c r="O256" s="80"/>
      <c r="P256" s="75">
        <f t="shared" si="16"/>
        <v>0</v>
      </c>
      <c r="Q256" s="76" t="str">
        <f t="shared" si="14"/>
        <v xml:space="preserve"> </v>
      </c>
      <c r="R256" s="167"/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5"/>
        <v>0</v>
      </c>
      <c r="L257" s="76" t="str">
        <f t="shared" si="13"/>
        <v xml:space="preserve"> </v>
      </c>
      <c r="M257" s="79"/>
      <c r="N257" s="80"/>
      <c r="O257" s="80"/>
      <c r="P257" s="75">
        <f t="shared" si="16"/>
        <v>0</v>
      </c>
      <c r="Q257" s="76" t="str">
        <f t="shared" si="14"/>
        <v xml:space="preserve"> </v>
      </c>
      <c r="R257" s="167"/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5"/>
        <v>0</v>
      </c>
      <c r="L258" s="76" t="str">
        <f t="shared" si="13"/>
        <v xml:space="preserve"> </v>
      </c>
      <c r="M258" s="79"/>
      <c r="N258" s="80"/>
      <c r="O258" s="80"/>
      <c r="P258" s="75">
        <f t="shared" si="16"/>
        <v>0</v>
      </c>
      <c r="Q258" s="76" t="str">
        <f t="shared" si="14"/>
        <v xml:space="preserve"> </v>
      </c>
      <c r="R258" s="167"/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5"/>
        <v>0</v>
      </c>
      <c r="L259" s="76" t="str">
        <f t="shared" si="13"/>
        <v xml:space="preserve"> </v>
      </c>
      <c r="M259" s="79"/>
      <c r="N259" s="80"/>
      <c r="O259" s="80"/>
      <c r="P259" s="75">
        <f t="shared" si="16"/>
        <v>0</v>
      </c>
      <c r="Q259" s="76" t="str">
        <f t="shared" si="14"/>
        <v xml:space="preserve"> </v>
      </c>
      <c r="R259" s="167"/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5"/>
        <v>0</v>
      </c>
      <c r="L260" s="76" t="str">
        <f t="shared" si="13"/>
        <v xml:space="preserve"> </v>
      </c>
      <c r="M260" s="79"/>
      <c r="N260" s="80"/>
      <c r="O260" s="80"/>
      <c r="P260" s="75">
        <f t="shared" si="16"/>
        <v>0</v>
      </c>
      <c r="Q260" s="76" t="str">
        <f t="shared" si="14"/>
        <v xml:space="preserve"> </v>
      </c>
      <c r="R260" s="167"/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5"/>
        <v>0</v>
      </c>
      <c r="L261" s="76" t="str">
        <f t="shared" si="13"/>
        <v xml:space="preserve"> </v>
      </c>
      <c r="M261" s="79"/>
      <c r="N261" s="80"/>
      <c r="O261" s="80"/>
      <c r="P261" s="75">
        <f t="shared" si="16"/>
        <v>0</v>
      </c>
      <c r="Q261" s="76" t="str">
        <f t="shared" si="14"/>
        <v xml:space="preserve"> </v>
      </c>
      <c r="R261" s="167"/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5"/>
        <v>0</v>
      </c>
      <c r="L262" s="76" t="str">
        <f t="shared" si="13"/>
        <v xml:space="preserve"> </v>
      </c>
      <c r="M262" s="79"/>
      <c r="N262" s="80"/>
      <c r="O262" s="80"/>
      <c r="P262" s="75">
        <f t="shared" si="16"/>
        <v>0</v>
      </c>
      <c r="Q262" s="76" t="str">
        <f t="shared" si="14"/>
        <v xml:space="preserve"> </v>
      </c>
      <c r="R262" s="167"/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5"/>
        <v>0</v>
      </c>
      <c r="L263" s="76" t="str">
        <f t="shared" ref="L263:L326" si="17">VLOOKUP(K263,predikat,2)</f>
        <v xml:space="preserve"> </v>
      </c>
      <c r="M263" s="79"/>
      <c r="N263" s="80"/>
      <c r="O263" s="80"/>
      <c r="P263" s="75">
        <f t="shared" si="16"/>
        <v>0</v>
      </c>
      <c r="Q263" s="76" t="str">
        <f t="shared" ref="Q263:Q326" si="18">VLOOKUP(P263,predikat,2)</f>
        <v xml:space="preserve"> </v>
      </c>
      <c r="R263" s="167"/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9">IF(COUNTA(G264:I264)=0,0,ROUND((SUM(G264:I264)/COUNTA(G264:I264)*$J$1+SUM(J264)*$J$2)/($J$1+$J$2),0))</f>
        <v>0</v>
      </c>
      <c r="L264" s="76" t="str">
        <f t="shared" si="17"/>
        <v xml:space="preserve"> </v>
      </c>
      <c r="M264" s="79"/>
      <c r="N264" s="80"/>
      <c r="O264" s="80"/>
      <c r="P264" s="75">
        <f t="shared" ref="P264:P326" si="20">IF(SUM(M264:O264)=0,0,ROUND(SUM(M264:O264)/COUNTA(M264:O264),0))</f>
        <v>0</v>
      </c>
      <c r="Q264" s="76" t="str">
        <f t="shared" si="18"/>
        <v xml:space="preserve"> </v>
      </c>
      <c r="R264" s="167"/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9"/>
        <v>0</v>
      </c>
      <c r="L265" s="76" t="str">
        <f t="shared" si="17"/>
        <v xml:space="preserve"> </v>
      </c>
      <c r="M265" s="79"/>
      <c r="N265" s="80"/>
      <c r="O265" s="80"/>
      <c r="P265" s="75">
        <f t="shared" si="20"/>
        <v>0</v>
      </c>
      <c r="Q265" s="76" t="str">
        <f t="shared" si="18"/>
        <v xml:space="preserve"> </v>
      </c>
      <c r="R265" s="167"/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9"/>
        <v>0</v>
      </c>
      <c r="L266" s="76" t="str">
        <f t="shared" si="17"/>
        <v xml:space="preserve"> </v>
      </c>
      <c r="M266" s="79"/>
      <c r="N266" s="80"/>
      <c r="O266" s="80"/>
      <c r="P266" s="75">
        <f t="shared" si="20"/>
        <v>0</v>
      </c>
      <c r="Q266" s="76" t="str">
        <f t="shared" si="18"/>
        <v xml:space="preserve"> </v>
      </c>
      <c r="R266" s="167"/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9"/>
        <v>0</v>
      </c>
      <c r="L267" s="76" t="str">
        <f t="shared" si="17"/>
        <v xml:space="preserve"> </v>
      </c>
      <c r="M267" s="79"/>
      <c r="N267" s="80"/>
      <c r="O267" s="80"/>
      <c r="P267" s="75">
        <f t="shared" si="20"/>
        <v>0</v>
      </c>
      <c r="Q267" s="76" t="str">
        <f t="shared" si="18"/>
        <v xml:space="preserve"> </v>
      </c>
      <c r="R267" s="167"/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9"/>
        <v>0</v>
      </c>
      <c r="L268" s="76" t="str">
        <f t="shared" si="17"/>
        <v xml:space="preserve"> </v>
      </c>
      <c r="M268" s="79"/>
      <c r="N268" s="80"/>
      <c r="O268" s="80"/>
      <c r="P268" s="75">
        <f t="shared" si="20"/>
        <v>0</v>
      </c>
      <c r="Q268" s="76" t="str">
        <f t="shared" si="18"/>
        <v xml:space="preserve"> </v>
      </c>
      <c r="R268" s="167"/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9"/>
        <v>0</v>
      </c>
      <c r="L269" s="76" t="str">
        <f t="shared" si="17"/>
        <v xml:space="preserve"> </v>
      </c>
      <c r="M269" s="79"/>
      <c r="N269" s="80"/>
      <c r="O269" s="80"/>
      <c r="P269" s="75">
        <f t="shared" si="20"/>
        <v>0</v>
      </c>
      <c r="Q269" s="76" t="str">
        <f t="shared" si="18"/>
        <v xml:space="preserve"> </v>
      </c>
      <c r="R269" s="167"/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9"/>
        <v>0</v>
      </c>
      <c r="L270" s="76" t="str">
        <f t="shared" si="17"/>
        <v xml:space="preserve"> </v>
      </c>
      <c r="M270" s="79"/>
      <c r="N270" s="80"/>
      <c r="O270" s="80"/>
      <c r="P270" s="75">
        <f t="shared" si="20"/>
        <v>0</v>
      </c>
      <c r="Q270" s="76" t="str">
        <f t="shared" si="18"/>
        <v xml:space="preserve"> </v>
      </c>
      <c r="R270" s="167"/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9"/>
        <v>0</v>
      </c>
      <c r="L271" s="76" t="str">
        <f t="shared" si="17"/>
        <v xml:space="preserve"> </v>
      </c>
      <c r="M271" s="79"/>
      <c r="N271" s="80"/>
      <c r="O271" s="80"/>
      <c r="P271" s="75">
        <f t="shared" si="20"/>
        <v>0</v>
      </c>
      <c r="Q271" s="76" t="str">
        <f t="shared" si="18"/>
        <v xml:space="preserve"> </v>
      </c>
      <c r="R271" s="167"/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9"/>
        <v>0</v>
      </c>
      <c r="L272" s="76" t="str">
        <f t="shared" si="17"/>
        <v xml:space="preserve"> </v>
      </c>
      <c r="M272" s="79"/>
      <c r="N272" s="80"/>
      <c r="O272" s="80"/>
      <c r="P272" s="75">
        <f t="shared" si="20"/>
        <v>0</v>
      </c>
      <c r="Q272" s="76" t="str">
        <f t="shared" si="18"/>
        <v xml:space="preserve"> </v>
      </c>
      <c r="R272" s="167"/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9"/>
        <v>0</v>
      </c>
      <c r="L273" s="76" t="str">
        <f t="shared" si="17"/>
        <v xml:space="preserve"> </v>
      </c>
      <c r="M273" s="79"/>
      <c r="N273" s="80"/>
      <c r="O273" s="80"/>
      <c r="P273" s="75">
        <f t="shared" si="20"/>
        <v>0</v>
      </c>
      <c r="Q273" s="76" t="str">
        <f t="shared" si="18"/>
        <v xml:space="preserve"> </v>
      </c>
      <c r="R273" s="167"/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9"/>
        <v>0</v>
      </c>
      <c r="L274" s="76" t="str">
        <f t="shared" si="17"/>
        <v xml:space="preserve"> </v>
      </c>
      <c r="M274" s="79"/>
      <c r="N274" s="80"/>
      <c r="O274" s="80"/>
      <c r="P274" s="75">
        <f t="shared" si="20"/>
        <v>0</v>
      </c>
      <c r="Q274" s="76" t="str">
        <f t="shared" si="18"/>
        <v xml:space="preserve"> </v>
      </c>
      <c r="R274" s="167"/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9"/>
        <v>0</v>
      </c>
      <c r="L275" s="76" t="str">
        <f t="shared" si="17"/>
        <v xml:space="preserve"> </v>
      </c>
      <c r="M275" s="79"/>
      <c r="N275" s="80"/>
      <c r="O275" s="80"/>
      <c r="P275" s="75">
        <f t="shared" si="20"/>
        <v>0</v>
      </c>
      <c r="Q275" s="76" t="str">
        <f t="shared" si="18"/>
        <v xml:space="preserve"> </v>
      </c>
      <c r="R275" s="167"/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9"/>
        <v>0</v>
      </c>
      <c r="L276" s="76" t="str">
        <f t="shared" si="17"/>
        <v xml:space="preserve"> </v>
      </c>
      <c r="M276" s="79"/>
      <c r="N276" s="80"/>
      <c r="O276" s="80"/>
      <c r="P276" s="75">
        <f t="shared" si="20"/>
        <v>0</v>
      </c>
      <c r="Q276" s="76" t="str">
        <f t="shared" si="18"/>
        <v xml:space="preserve"> </v>
      </c>
      <c r="R276" s="167"/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9"/>
        <v>0</v>
      </c>
      <c r="L277" s="76" t="str">
        <f t="shared" si="17"/>
        <v xml:space="preserve"> </v>
      </c>
      <c r="M277" s="79"/>
      <c r="N277" s="80"/>
      <c r="O277" s="80"/>
      <c r="P277" s="75">
        <f t="shared" si="20"/>
        <v>0</v>
      </c>
      <c r="Q277" s="76" t="str">
        <f t="shared" si="18"/>
        <v xml:space="preserve"> </v>
      </c>
      <c r="R277" s="167"/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9"/>
        <v>0</v>
      </c>
      <c r="L278" s="76" t="str">
        <f t="shared" si="17"/>
        <v xml:space="preserve"> </v>
      </c>
      <c r="M278" s="79"/>
      <c r="N278" s="80"/>
      <c r="O278" s="80"/>
      <c r="P278" s="75">
        <f t="shared" si="20"/>
        <v>0</v>
      </c>
      <c r="Q278" s="76" t="str">
        <f t="shared" si="18"/>
        <v xml:space="preserve"> </v>
      </c>
      <c r="R278" s="167"/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9"/>
        <v>0</v>
      </c>
      <c r="L279" s="76" t="str">
        <f t="shared" si="17"/>
        <v xml:space="preserve"> </v>
      </c>
      <c r="M279" s="79"/>
      <c r="N279" s="80"/>
      <c r="O279" s="80"/>
      <c r="P279" s="75">
        <f t="shared" si="20"/>
        <v>0</v>
      </c>
      <c r="Q279" s="76" t="str">
        <f t="shared" si="18"/>
        <v xml:space="preserve"> </v>
      </c>
      <c r="R279" s="167"/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9"/>
        <v>0</v>
      </c>
      <c r="L280" s="76" t="str">
        <f t="shared" si="17"/>
        <v xml:space="preserve"> </v>
      </c>
      <c r="M280" s="79"/>
      <c r="N280" s="80"/>
      <c r="O280" s="80"/>
      <c r="P280" s="75">
        <f t="shared" si="20"/>
        <v>0</v>
      </c>
      <c r="Q280" s="76" t="str">
        <f t="shared" si="18"/>
        <v xml:space="preserve"> </v>
      </c>
      <c r="R280" s="167"/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9"/>
        <v>0</v>
      </c>
      <c r="L281" s="76" t="str">
        <f t="shared" si="17"/>
        <v xml:space="preserve"> </v>
      </c>
      <c r="M281" s="79"/>
      <c r="N281" s="80"/>
      <c r="O281" s="80"/>
      <c r="P281" s="75">
        <f t="shared" si="20"/>
        <v>0</v>
      </c>
      <c r="Q281" s="76" t="str">
        <f t="shared" si="18"/>
        <v xml:space="preserve"> </v>
      </c>
      <c r="R281" s="167"/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9"/>
        <v>0</v>
      </c>
      <c r="L282" s="76" t="str">
        <f t="shared" si="17"/>
        <v xml:space="preserve"> </v>
      </c>
      <c r="M282" s="79"/>
      <c r="N282" s="80"/>
      <c r="O282" s="80"/>
      <c r="P282" s="75">
        <f t="shared" si="20"/>
        <v>0</v>
      </c>
      <c r="Q282" s="76" t="str">
        <f t="shared" si="18"/>
        <v xml:space="preserve"> </v>
      </c>
      <c r="R282" s="167"/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9"/>
        <v>0</v>
      </c>
      <c r="L283" s="76" t="str">
        <f t="shared" si="17"/>
        <v xml:space="preserve"> </v>
      </c>
      <c r="M283" s="79"/>
      <c r="N283" s="80"/>
      <c r="O283" s="80"/>
      <c r="P283" s="75">
        <f t="shared" si="20"/>
        <v>0</v>
      </c>
      <c r="Q283" s="76" t="str">
        <f t="shared" si="18"/>
        <v xml:space="preserve"> </v>
      </c>
      <c r="R283" s="167"/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9"/>
        <v>0</v>
      </c>
      <c r="L284" s="76" t="str">
        <f t="shared" si="17"/>
        <v xml:space="preserve"> </v>
      </c>
      <c r="M284" s="79"/>
      <c r="N284" s="80"/>
      <c r="O284" s="80"/>
      <c r="P284" s="75">
        <f t="shared" si="20"/>
        <v>0</v>
      </c>
      <c r="Q284" s="76" t="str">
        <f t="shared" si="18"/>
        <v xml:space="preserve"> </v>
      </c>
      <c r="R284" s="167"/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9"/>
        <v>0</v>
      </c>
      <c r="L285" s="76" t="str">
        <f t="shared" si="17"/>
        <v xml:space="preserve"> </v>
      </c>
      <c r="M285" s="79"/>
      <c r="N285" s="80"/>
      <c r="O285" s="80"/>
      <c r="P285" s="75">
        <f t="shared" si="20"/>
        <v>0</v>
      </c>
      <c r="Q285" s="76" t="str">
        <f t="shared" si="18"/>
        <v xml:space="preserve"> </v>
      </c>
      <c r="R285" s="167"/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9"/>
        <v>0</v>
      </c>
      <c r="L286" s="76" t="str">
        <f t="shared" si="17"/>
        <v xml:space="preserve"> </v>
      </c>
      <c r="M286" s="79"/>
      <c r="N286" s="80"/>
      <c r="O286" s="80"/>
      <c r="P286" s="75">
        <f t="shared" si="20"/>
        <v>0</v>
      </c>
      <c r="Q286" s="76" t="str">
        <f t="shared" si="18"/>
        <v xml:space="preserve"> </v>
      </c>
      <c r="R286" s="167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9"/>
        <v>0</v>
      </c>
      <c r="L287" s="76" t="str">
        <f t="shared" si="17"/>
        <v xml:space="preserve"> </v>
      </c>
      <c r="M287" s="79"/>
      <c r="N287" s="80"/>
      <c r="O287" s="80"/>
      <c r="P287" s="75">
        <f t="shared" si="20"/>
        <v>0</v>
      </c>
      <c r="Q287" s="76" t="str">
        <f t="shared" si="18"/>
        <v xml:space="preserve"> </v>
      </c>
      <c r="R287" s="167"/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9"/>
        <v>0</v>
      </c>
      <c r="L288" s="76" t="str">
        <f t="shared" si="17"/>
        <v xml:space="preserve"> </v>
      </c>
      <c r="M288" s="79"/>
      <c r="N288" s="80"/>
      <c r="O288" s="80"/>
      <c r="P288" s="75">
        <f t="shared" si="20"/>
        <v>0</v>
      </c>
      <c r="Q288" s="76" t="str">
        <f t="shared" si="18"/>
        <v xml:space="preserve"> </v>
      </c>
      <c r="R288" s="167"/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9"/>
        <v>0</v>
      </c>
      <c r="L289" s="76" t="str">
        <f t="shared" si="17"/>
        <v xml:space="preserve"> </v>
      </c>
      <c r="M289" s="79"/>
      <c r="N289" s="80"/>
      <c r="O289" s="80"/>
      <c r="P289" s="75">
        <f t="shared" si="20"/>
        <v>0</v>
      </c>
      <c r="Q289" s="76" t="str">
        <f t="shared" si="18"/>
        <v xml:space="preserve"> </v>
      </c>
      <c r="R289" s="167"/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9"/>
        <v>0</v>
      </c>
      <c r="L290" s="76" t="str">
        <f t="shared" si="17"/>
        <v xml:space="preserve"> </v>
      </c>
      <c r="M290" s="79"/>
      <c r="N290" s="80"/>
      <c r="O290" s="80"/>
      <c r="P290" s="75">
        <f t="shared" si="20"/>
        <v>0</v>
      </c>
      <c r="Q290" s="76" t="str">
        <f t="shared" si="18"/>
        <v xml:space="preserve"> </v>
      </c>
      <c r="R290" s="167"/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9"/>
        <v>0</v>
      </c>
      <c r="L291" s="76" t="str">
        <f t="shared" si="17"/>
        <v xml:space="preserve"> </v>
      </c>
      <c r="M291" s="79"/>
      <c r="N291" s="80"/>
      <c r="O291" s="80"/>
      <c r="P291" s="75">
        <f t="shared" si="20"/>
        <v>0</v>
      </c>
      <c r="Q291" s="76" t="str">
        <f t="shared" si="18"/>
        <v xml:space="preserve"> </v>
      </c>
      <c r="R291" s="167"/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9"/>
        <v>0</v>
      </c>
      <c r="L292" s="76" t="str">
        <f t="shared" si="17"/>
        <v xml:space="preserve"> </v>
      </c>
      <c r="M292" s="79"/>
      <c r="N292" s="80"/>
      <c r="O292" s="80"/>
      <c r="P292" s="75">
        <f t="shared" si="20"/>
        <v>0</v>
      </c>
      <c r="Q292" s="76" t="str">
        <f t="shared" si="18"/>
        <v xml:space="preserve"> </v>
      </c>
      <c r="R292" s="167"/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9"/>
        <v>0</v>
      </c>
      <c r="L293" s="76" t="str">
        <f t="shared" si="17"/>
        <v xml:space="preserve"> </v>
      </c>
      <c r="M293" s="79"/>
      <c r="N293" s="80"/>
      <c r="O293" s="80"/>
      <c r="P293" s="75">
        <f t="shared" si="20"/>
        <v>0</v>
      </c>
      <c r="Q293" s="76" t="str">
        <f t="shared" si="18"/>
        <v xml:space="preserve"> </v>
      </c>
      <c r="R293" s="167"/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9"/>
        <v>0</v>
      </c>
      <c r="L294" s="76" t="str">
        <f t="shared" si="17"/>
        <v xml:space="preserve"> </v>
      </c>
      <c r="M294" s="79"/>
      <c r="N294" s="80"/>
      <c r="O294" s="80"/>
      <c r="P294" s="75">
        <f t="shared" si="20"/>
        <v>0</v>
      </c>
      <c r="Q294" s="76" t="str">
        <f t="shared" si="18"/>
        <v xml:space="preserve"> </v>
      </c>
      <c r="R294" s="167"/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9"/>
        <v>0</v>
      </c>
      <c r="L295" s="76" t="str">
        <f t="shared" si="17"/>
        <v xml:space="preserve"> </v>
      </c>
      <c r="M295" s="79"/>
      <c r="N295" s="80"/>
      <c r="O295" s="80"/>
      <c r="P295" s="75">
        <f t="shared" si="20"/>
        <v>0</v>
      </c>
      <c r="Q295" s="76" t="str">
        <f t="shared" si="18"/>
        <v xml:space="preserve"> </v>
      </c>
      <c r="R295" s="167"/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9"/>
        <v>0</v>
      </c>
      <c r="L296" s="76" t="str">
        <f t="shared" si="17"/>
        <v xml:space="preserve"> </v>
      </c>
      <c r="M296" s="79"/>
      <c r="N296" s="80"/>
      <c r="O296" s="80"/>
      <c r="P296" s="75">
        <f t="shared" si="20"/>
        <v>0</v>
      </c>
      <c r="Q296" s="76" t="str">
        <f t="shared" si="18"/>
        <v xml:space="preserve"> </v>
      </c>
      <c r="R296" s="167"/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9"/>
        <v>0</v>
      </c>
      <c r="L297" s="76" t="str">
        <f t="shared" si="17"/>
        <v xml:space="preserve"> </v>
      </c>
      <c r="M297" s="79"/>
      <c r="N297" s="80"/>
      <c r="O297" s="80"/>
      <c r="P297" s="75">
        <f t="shared" si="20"/>
        <v>0</v>
      </c>
      <c r="Q297" s="76" t="str">
        <f t="shared" si="18"/>
        <v xml:space="preserve"> </v>
      </c>
      <c r="R297" s="167"/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9"/>
        <v>0</v>
      </c>
      <c r="L298" s="76" t="str">
        <f t="shared" si="17"/>
        <v xml:space="preserve"> </v>
      </c>
      <c r="M298" s="79"/>
      <c r="N298" s="80"/>
      <c r="O298" s="80"/>
      <c r="P298" s="75">
        <f t="shared" si="20"/>
        <v>0</v>
      </c>
      <c r="Q298" s="76" t="str">
        <f t="shared" si="18"/>
        <v xml:space="preserve"> </v>
      </c>
      <c r="R298" s="167"/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9"/>
        <v>0</v>
      </c>
      <c r="L299" s="76" t="str">
        <f t="shared" si="17"/>
        <v xml:space="preserve"> </v>
      </c>
      <c r="M299" s="79"/>
      <c r="N299" s="80"/>
      <c r="O299" s="80"/>
      <c r="P299" s="75">
        <f t="shared" si="20"/>
        <v>0</v>
      </c>
      <c r="Q299" s="76" t="str">
        <f t="shared" si="18"/>
        <v xml:space="preserve"> </v>
      </c>
      <c r="R299" s="167"/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9"/>
        <v>0</v>
      </c>
      <c r="L300" s="76" t="str">
        <f t="shared" si="17"/>
        <v xml:space="preserve"> </v>
      </c>
      <c r="M300" s="79"/>
      <c r="N300" s="80"/>
      <c r="O300" s="80"/>
      <c r="P300" s="75">
        <f t="shared" si="20"/>
        <v>0</v>
      </c>
      <c r="Q300" s="76" t="str">
        <f t="shared" si="18"/>
        <v xml:space="preserve"> </v>
      </c>
      <c r="R300" s="167"/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9"/>
        <v>0</v>
      </c>
      <c r="L301" s="76" t="str">
        <f t="shared" si="17"/>
        <v xml:space="preserve"> </v>
      </c>
      <c r="M301" s="79"/>
      <c r="N301" s="80"/>
      <c r="O301" s="80"/>
      <c r="P301" s="75">
        <f t="shared" si="20"/>
        <v>0</v>
      </c>
      <c r="Q301" s="76" t="str">
        <f t="shared" si="18"/>
        <v xml:space="preserve"> </v>
      </c>
      <c r="R301" s="167"/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9"/>
        <v>0</v>
      </c>
      <c r="L302" s="76" t="str">
        <f t="shared" si="17"/>
        <v xml:space="preserve"> </v>
      </c>
      <c r="M302" s="79"/>
      <c r="N302" s="80"/>
      <c r="O302" s="80"/>
      <c r="P302" s="75">
        <f t="shared" si="20"/>
        <v>0</v>
      </c>
      <c r="Q302" s="76" t="str">
        <f t="shared" si="18"/>
        <v xml:space="preserve"> </v>
      </c>
      <c r="R302" s="167"/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9"/>
        <v>0</v>
      </c>
      <c r="L303" s="76" t="str">
        <f t="shared" si="17"/>
        <v xml:space="preserve"> </v>
      </c>
      <c r="M303" s="79"/>
      <c r="N303" s="80"/>
      <c r="O303" s="80"/>
      <c r="P303" s="75">
        <f t="shared" si="20"/>
        <v>0</v>
      </c>
      <c r="Q303" s="76" t="str">
        <f t="shared" si="18"/>
        <v xml:space="preserve"> </v>
      </c>
      <c r="R303" s="167"/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9"/>
        <v>0</v>
      </c>
      <c r="L304" s="76" t="str">
        <f t="shared" si="17"/>
        <v xml:space="preserve"> </v>
      </c>
      <c r="M304" s="79"/>
      <c r="N304" s="80"/>
      <c r="O304" s="80"/>
      <c r="P304" s="75">
        <f t="shared" si="20"/>
        <v>0</v>
      </c>
      <c r="Q304" s="76" t="str">
        <f t="shared" si="18"/>
        <v xml:space="preserve"> </v>
      </c>
      <c r="R304" s="167"/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9"/>
        <v>0</v>
      </c>
      <c r="L305" s="76" t="str">
        <f t="shared" si="17"/>
        <v xml:space="preserve"> </v>
      </c>
      <c r="M305" s="79"/>
      <c r="N305" s="80"/>
      <c r="O305" s="80"/>
      <c r="P305" s="75">
        <f t="shared" si="20"/>
        <v>0</v>
      </c>
      <c r="Q305" s="76" t="str">
        <f t="shared" si="18"/>
        <v xml:space="preserve"> </v>
      </c>
      <c r="R305" s="167"/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9"/>
        <v>0</v>
      </c>
      <c r="L306" s="76" t="str">
        <f t="shared" si="17"/>
        <v xml:space="preserve"> </v>
      </c>
      <c r="M306" s="79"/>
      <c r="N306" s="80"/>
      <c r="O306" s="80"/>
      <c r="P306" s="75">
        <f t="shared" si="20"/>
        <v>0</v>
      </c>
      <c r="Q306" s="76" t="str">
        <f t="shared" si="18"/>
        <v xml:space="preserve"> </v>
      </c>
      <c r="R306" s="167"/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9"/>
        <v>0</v>
      </c>
      <c r="L307" s="76" t="str">
        <f t="shared" si="17"/>
        <v xml:space="preserve"> </v>
      </c>
      <c r="M307" s="79"/>
      <c r="N307" s="80"/>
      <c r="O307" s="80"/>
      <c r="P307" s="75">
        <f t="shared" si="20"/>
        <v>0</v>
      </c>
      <c r="Q307" s="76" t="str">
        <f t="shared" si="18"/>
        <v xml:space="preserve"> </v>
      </c>
      <c r="R307" s="167"/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9"/>
        <v>0</v>
      </c>
      <c r="L308" s="76" t="str">
        <f t="shared" si="17"/>
        <v xml:space="preserve"> </v>
      </c>
      <c r="M308" s="79"/>
      <c r="N308" s="80"/>
      <c r="O308" s="80"/>
      <c r="P308" s="75">
        <f t="shared" si="20"/>
        <v>0</v>
      </c>
      <c r="Q308" s="76" t="str">
        <f t="shared" si="18"/>
        <v xml:space="preserve"> </v>
      </c>
      <c r="R308" s="167"/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9"/>
        <v>0</v>
      </c>
      <c r="L309" s="76" t="str">
        <f t="shared" si="17"/>
        <v xml:space="preserve"> </v>
      </c>
      <c r="M309" s="79"/>
      <c r="N309" s="80"/>
      <c r="O309" s="80"/>
      <c r="P309" s="75">
        <f t="shared" si="20"/>
        <v>0</v>
      </c>
      <c r="Q309" s="76" t="str">
        <f t="shared" si="18"/>
        <v xml:space="preserve"> </v>
      </c>
      <c r="R309" s="167"/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9"/>
        <v>0</v>
      </c>
      <c r="L310" s="76" t="str">
        <f t="shared" si="17"/>
        <v xml:space="preserve"> </v>
      </c>
      <c r="M310" s="79"/>
      <c r="N310" s="80"/>
      <c r="O310" s="80"/>
      <c r="P310" s="75">
        <f t="shared" si="20"/>
        <v>0</v>
      </c>
      <c r="Q310" s="76" t="str">
        <f t="shared" si="18"/>
        <v xml:space="preserve"> </v>
      </c>
      <c r="R310" s="167"/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9"/>
        <v>0</v>
      </c>
      <c r="L311" s="76" t="str">
        <f t="shared" si="17"/>
        <v xml:space="preserve"> </v>
      </c>
      <c r="M311" s="79"/>
      <c r="N311" s="80"/>
      <c r="O311" s="80"/>
      <c r="P311" s="75">
        <f t="shared" si="20"/>
        <v>0</v>
      </c>
      <c r="Q311" s="76" t="str">
        <f t="shared" si="18"/>
        <v xml:space="preserve"> </v>
      </c>
      <c r="R311" s="167"/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9"/>
        <v>0</v>
      </c>
      <c r="L312" s="76" t="str">
        <f t="shared" si="17"/>
        <v xml:space="preserve"> </v>
      </c>
      <c r="M312" s="79"/>
      <c r="N312" s="80"/>
      <c r="O312" s="80"/>
      <c r="P312" s="75">
        <f t="shared" si="20"/>
        <v>0</v>
      </c>
      <c r="Q312" s="76" t="str">
        <f t="shared" si="18"/>
        <v xml:space="preserve"> </v>
      </c>
      <c r="R312" s="167"/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9"/>
        <v>0</v>
      </c>
      <c r="L313" s="76" t="str">
        <f t="shared" si="17"/>
        <v xml:space="preserve"> </v>
      </c>
      <c r="M313" s="79"/>
      <c r="N313" s="80"/>
      <c r="O313" s="80"/>
      <c r="P313" s="75">
        <f t="shared" si="20"/>
        <v>0</v>
      </c>
      <c r="Q313" s="76" t="str">
        <f t="shared" si="18"/>
        <v xml:space="preserve"> </v>
      </c>
      <c r="R313" s="167"/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9"/>
        <v>0</v>
      </c>
      <c r="L314" s="76" t="str">
        <f t="shared" si="17"/>
        <v xml:space="preserve"> </v>
      </c>
      <c r="M314" s="79"/>
      <c r="N314" s="80"/>
      <c r="O314" s="80"/>
      <c r="P314" s="75">
        <f t="shared" si="20"/>
        <v>0</v>
      </c>
      <c r="Q314" s="76" t="str">
        <f t="shared" si="18"/>
        <v xml:space="preserve"> </v>
      </c>
      <c r="R314" s="167"/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9"/>
        <v>0</v>
      </c>
      <c r="L315" s="76" t="str">
        <f t="shared" si="17"/>
        <v xml:space="preserve"> </v>
      </c>
      <c r="M315" s="79"/>
      <c r="N315" s="80"/>
      <c r="O315" s="80"/>
      <c r="P315" s="75">
        <f t="shared" si="20"/>
        <v>0</v>
      </c>
      <c r="Q315" s="76" t="str">
        <f t="shared" si="18"/>
        <v xml:space="preserve"> </v>
      </c>
      <c r="R315" s="167"/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9"/>
        <v>0</v>
      </c>
      <c r="L316" s="76" t="str">
        <f t="shared" si="17"/>
        <v xml:space="preserve"> </v>
      </c>
      <c r="M316" s="79"/>
      <c r="N316" s="80"/>
      <c r="O316" s="80"/>
      <c r="P316" s="75">
        <f t="shared" si="20"/>
        <v>0</v>
      </c>
      <c r="Q316" s="76" t="str">
        <f t="shared" si="18"/>
        <v xml:space="preserve"> </v>
      </c>
      <c r="R316" s="167"/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9"/>
        <v>0</v>
      </c>
      <c r="L317" s="76" t="str">
        <f t="shared" si="17"/>
        <v xml:space="preserve"> </v>
      </c>
      <c r="M317" s="79"/>
      <c r="N317" s="80"/>
      <c r="O317" s="80"/>
      <c r="P317" s="75">
        <f t="shared" si="20"/>
        <v>0</v>
      </c>
      <c r="Q317" s="76" t="str">
        <f t="shared" si="18"/>
        <v xml:space="preserve"> </v>
      </c>
      <c r="R317" s="167"/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9"/>
        <v>0</v>
      </c>
      <c r="L318" s="76" t="str">
        <f t="shared" si="17"/>
        <v xml:space="preserve"> </v>
      </c>
      <c r="M318" s="79"/>
      <c r="N318" s="80"/>
      <c r="O318" s="80"/>
      <c r="P318" s="75">
        <f t="shared" si="20"/>
        <v>0</v>
      </c>
      <c r="Q318" s="76" t="str">
        <f t="shared" si="18"/>
        <v xml:space="preserve"> </v>
      </c>
      <c r="R318" s="167"/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9"/>
        <v>0</v>
      </c>
      <c r="L319" s="76" t="str">
        <f t="shared" si="17"/>
        <v xml:space="preserve"> </v>
      </c>
      <c r="M319" s="79"/>
      <c r="N319" s="80"/>
      <c r="O319" s="80"/>
      <c r="P319" s="75">
        <f t="shared" si="20"/>
        <v>0</v>
      </c>
      <c r="Q319" s="76" t="str">
        <f t="shared" si="18"/>
        <v xml:space="preserve"> </v>
      </c>
      <c r="R319" s="167"/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9"/>
        <v>0</v>
      </c>
      <c r="L320" s="76" t="str">
        <f t="shared" si="17"/>
        <v xml:space="preserve"> </v>
      </c>
      <c r="M320" s="79"/>
      <c r="N320" s="80"/>
      <c r="O320" s="80"/>
      <c r="P320" s="75">
        <f t="shared" si="20"/>
        <v>0</v>
      </c>
      <c r="Q320" s="76" t="str">
        <f t="shared" si="18"/>
        <v xml:space="preserve"> </v>
      </c>
      <c r="R320" s="167"/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9"/>
        <v>0</v>
      </c>
      <c r="L321" s="76" t="str">
        <f t="shared" si="17"/>
        <v xml:space="preserve"> </v>
      </c>
      <c r="M321" s="79"/>
      <c r="N321" s="80"/>
      <c r="O321" s="80"/>
      <c r="P321" s="75">
        <f t="shared" si="20"/>
        <v>0</v>
      </c>
      <c r="Q321" s="76" t="str">
        <f t="shared" si="18"/>
        <v xml:space="preserve"> </v>
      </c>
      <c r="R321" s="167"/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9"/>
        <v>0</v>
      </c>
      <c r="L322" s="76" t="str">
        <f t="shared" si="17"/>
        <v xml:space="preserve"> </v>
      </c>
      <c r="M322" s="79"/>
      <c r="N322" s="80"/>
      <c r="O322" s="80"/>
      <c r="P322" s="75">
        <f t="shared" si="20"/>
        <v>0</v>
      </c>
      <c r="Q322" s="76" t="str">
        <f t="shared" si="18"/>
        <v xml:space="preserve"> </v>
      </c>
      <c r="R322" s="167"/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9"/>
        <v>0</v>
      </c>
      <c r="L323" s="76" t="str">
        <f t="shared" si="17"/>
        <v xml:space="preserve"> </v>
      </c>
      <c r="M323" s="79"/>
      <c r="N323" s="80"/>
      <c r="O323" s="80"/>
      <c r="P323" s="75">
        <f t="shared" si="20"/>
        <v>0</v>
      </c>
      <c r="Q323" s="76" t="str">
        <f t="shared" si="18"/>
        <v xml:space="preserve"> </v>
      </c>
      <c r="R323" s="167"/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9"/>
        <v>0</v>
      </c>
      <c r="L324" s="76" t="str">
        <f t="shared" si="17"/>
        <v xml:space="preserve"> </v>
      </c>
      <c r="M324" s="79"/>
      <c r="N324" s="80"/>
      <c r="O324" s="80"/>
      <c r="P324" s="75">
        <f t="shared" si="20"/>
        <v>0</v>
      </c>
      <c r="Q324" s="76" t="str">
        <f t="shared" si="18"/>
        <v xml:space="preserve"> </v>
      </c>
      <c r="R324" s="167"/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9"/>
        <v>0</v>
      </c>
      <c r="L325" s="76" t="str">
        <f t="shared" si="17"/>
        <v xml:space="preserve"> </v>
      </c>
      <c r="M325" s="79"/>
      <c r="N325" s="80"/>
      <c r="O325" s="80"/>
      <c r="P325" s="75">
        <f t="shared" si="20"/>
        <v>0</v>
      </c>
      <c r="Q325" s="76" t="str">
        <f t="shared" si="18"/>
        <v xml:space="preserve"> </v>
      </c>
      <c r="R325" s="167"/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9"/>
        <v>0</v>
      </c>
      <c r="L326" s="78" t="str">
        <f t="shared" si="17"/>
        <v xml:space="preserve"> </v>
      </c>
      <c r="M326" s="83"/>
      <c r="N326" s="84"/>
      <c r="O326" s="84"/>
      <c r="P326" s="77">
        <f t="shared" si="20"/>
        <v>0</v>
      </c>
      <c r="Q326" s="78" t="str">
        <f t="shared" si="18"/>
        <v xml:space="preserve"> </v>
      </c>
      <c r="R326" s="168"/>
    </row>
  </sheetData>
  <sheetProtection algorithmName="SHA-512" hashValue="RLE1vcBYX+t2MdWtgiLe/BDIWHuw6kj5gVEtXU//R/XUkolRLP2f3Ei22f8T6ovLCDyA6shpi9bzmFeoc7c/yQ==" saltValue="Hj/cKzsxPLGTYrBgJcwiZA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26"/>
  <sheetViews>
    <sheetView showZeros="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5" x14ac:dyDescent="0.25"/>
  <cols>
    <col min="1" max="1" width="6.28515625" customWidth="1"/>
    <col min="2" max="2" width="5.85546875" customWidth="1"/>
    <col min="3" max="3" width="7.85546875" customWidth="1"/>
    <col min="4" max="4" width="11.85546875" customWidth="1"/>
    <col min="5" max="5" width="33.7109375" customWidth="1"/>
    <col min="6" max="6" width="4.5703125" customWidth="1"/>
    <col min="7" max="10" width="6.7109375" customWidth="1"/>
    <col min="11" max="11" width="7.7109375" customWidth="1"/>
    <col min="12" max="12" width="8.7109375" customWidth="1"/>
    <col min="13" max="15" width="6.7109375" customWidth="1"/>
    <col min="16" max="16" width="7.7109375" customWidth="1"/>
    <col min="17" max="17" width="8.7109375" customWidth="1"/>
    <col min="18" max="18" width="11.28515625" customWidth="1"/>
  </cols>
  <sheetData>
    <row r="1" spans="1:18" x14ac:dyDescent="0.25">
      <c r="G1" s="226" t="s">
        <v>77</v>
      </c>
      <c r="H1" s="227"/>
      <c r="I1" s="124" t="s">
        <v>76</v>
      </c>
      <c r="J1" s="125">
        <v>2</v>
      </c>
    </row>
    <row r="2" spans="1:18" ht="19.5" thickBot="1" x14ac:dyDescent="0.35">
      <c r="A2" s="54" t="s">
        <v>61</v>
      </c>
      <c r="G2" s="228"/>
      <c r="H2" s="229"/>
      <c r="I2" s="126" t="s">
        <v>6</v>
      </c>
      <c r="J2" s="127">
        <v>1</v>
      </c>
    </row>
    <row r="3" spans="1:18" ht="15.75" thickBot="1" x14ac:dyDescent="0.3">
      <c r="A3" s="44">
        <v>0</v>
      </c>
      <c r="B3" s="44">
        <v>1</v>
      </c>
      <c r="C3" s="44">
        <v>2</v>
      </c>
      <c r="D3" s="44">
        <v>3</v>
      </c>
      <c r="E3" s="44">
        <v>4</v>
      </c>
      <c r="F3" s="44">
        <v>5</v>
      </c>
      <c r="G3" s="44">
        <v>6</v>
      </c>
      <c r="H3" s="44">
        <v>7</v>
      </c>
      <c r="I3" s="44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4">
        <v>14</v>
      </c>
      <c r="P3" s="44">
        <v>15</v>
      </c>
      <c r="Q3" s="44">
        <v>16</v>
      </c>
      <c r="R3" s="44">
        <v>17</v>
      </c>
    </row>
    <row r="4" spans="1:18" x14ac:dyDescent="0.25">
      <c r="A4" s="249" t="s">
        <v>42</v>
      </c>
      <c r="B4" s="250" t="s">
        <v>43</v>
      </c>
      <c r="C4" s="251" t="s">
        <v>44</v>
      </c>
      <c r="D4" s="252" t="s">
        <v>45</v>
      </c>
      <c r="E4" s="252" t="s">
        <v>46</v>
      </c>
      <c r="F4" s="248" t="s">
        <v>47</v>
      </c>
      <c r="G4" s="243" t="s">
        <v>5</v>
      </c>
      <c r="H4" s="244"/>
      <c r="I4" s="244"/>
      <c r="J4" s="244"/>
      <c r="K4" s="244"/>
      <c r="L4" s="245"/>
      <c r="M4" s="246" t="s">
        <v>8</v>
      </c>
      <c r="N4" s="244"/>
      <c r="O4" s="244"/>
      <c r="P4" s="244"/>
      <c r="Q4" s="247"/>
      <c r="R4" s="55" t="s">
        <v>50</v>
      </c>
    </row>
    <row r="5" spans="1:18" x14ac:dyDescent="0.25">
      <c r="A5" s="234"/>
      <c r="B5" s="236"/>
      <c r="C5" s="238"/>
      <c r="D5" s="241"/>
      <c r="E5" s="241"/>
      <c r="F5" s="231"/>
      <c r="G5" s="217" t="s">
        <v>16</v>
      </c>
      <c r="H5" s="218"/>
      <c r="I5" s="219"/>
      <c r="J5" s="220" t="s">
        <v>6</v>
      </c>
      <c r="K5" s="220" t="s">
        <v>25</v>
      </c>
      <c r="L5" s="222" t="s">
        <v>7</v>
      </c>
      <c r="M5" s="224">
        <v>1</v>
      </c>
      <c r="N5" s="220">
        <v>2</v>
      </c>
      <c r="O5" s="220">
        <v>3</v>
      </c>
      <c r="P5" s="220" t="s">
        <v>25</v>
      </c>
      <c r="Q5" s="208" t="s">
        <v>7</v>
      </c>
      <c r="R5" s="210" t="s">
        <v>22</v>
      </c>
    </row>
    <row r="6" spans="1:18" ht="15.75" thickBot="1" x14ac:dyDescent="0.3">
      <c r="A6" s="235"/>
      <c r="B6" s="236"/>
      <c r="C6" s="239"/>
      <c r="D6" s="242"/>
      <c r="E6" s="242"/>
      <c r="F6" s="232"/>
      <c r="G6" s="56">
        <v>1</v>
      </c>
      <c r="H6" s="122">
        <v>2</v>
      </c>
      <c r="I6" s="122">
        <v>3</v>
      </c>
      <c r="J6" s="221"/>
      <c r="K6" s="221"/>
      <c r="L6" s="223"/>
      <c r="M6" s="225"/>
      <c r="N6" s="221"/>
      <c r="O6" s="221"/>
      <c r="P6" s="221"/>
      <c r="Q6" s="209"/>
      <c r="R6" s="253"/>
    </row>
    <row r="7" spans="1:18" x14ac:dyDescent="0.25">
      <c r="A7" s="40" t="str">
        <f>AGM!A7</f>
        <v>VIII.1</v>
      </c>
      <c r="B7" s="53">
        <f>AGM!B7</f>
        <v>1</v>
      </c>
      <c r="C7" s="41">
        <f>AGM!C7</f>
        <v>21077</v>
      </c>
      <c r="D7" s="41" t="str">
        <f>AGM!D7</f>
        <v>0085377430</v>
      </c>
      <c r="E7" s="42" t="str">
        <f>AGM!E7</f>
        <v>ADIYATMA DASTA PUTRA</v>
      </c>
      <c r="F7" s="49" t="str">
        <f>AGM!F7</f>
        <v>L</v>
      </c>
      <c r="G7" s="81"/>
      <c r="H7" s="82"/>
      <c r="I7" s="82"/>
      <c r="J7" s="82"/>
      <c r="K7" s="73">
        <f>IF(COUNTA(G7:I7)=0,0,ROUND((SUM(G7:I7)/COUNTA(G7:I7)*$J$1+SUM(J7)*$J$2)/($J$1+$J$2),0))</f>
        <v>0</v>
      </c>
      <c r="L7" s="74" t="str">
        <f t="shared" ref="L7" si="0">VLOOKUP(K7,predikat,2)</f>
        <v xml:space="preserve"> </v>
      </c>
      <c r="M7" s="81"/>
      <c r="N7" s="82"/>
      <c r="O7" s="82"/>
      <c r="P7" s="73">
        <f>IF(SUM(M7:O7)=0,0,ROUND(SUM(M7:O7)/COUNTA(M7:O7),0))</f>
        <v>0</v>
      </c>
      <c r="Q7" s="74" t="str">
        <f t="shared" ref="Q7:Q70" si="1">VLOOKUP(P7,predikat,2)</f>
        <v xml:space="preserve"> </v>
      </c>
      <c r="R7" s="169"/>
    </row>
    <row r="8" spans="1:18" x14ac:dyDescent="0.25">
      <c r="A8" s="43" t="str">
        <f>AGM!A8</f>
        <v>VIII.1</v>
      </c>
      <c r="B8" s="44">
        <f>AGM!B8</f>
        <v>2</v>
      </c>
      <c r="C8" s="44">
        <f>AGM!C8</f>
        <v>21116</v>
      </c>
      <c r="D8" s="44" t="str">
        <f>AGM!D8</f>
        <v>0079366695</v>
      </c>
      <c r="E8" s="45" t="str">
        <f>AGM!E8</f>
        <v>AFRIZA INDARWATI</v>
      </c>
      <c r="F8" s="50" t="str">
        <f>AGM!F8</f>
        <v>P</v>
      </c>
      <c r="G8" s="79"/>
      <c r="H8" s="80"/>
      <c r="I8" s="80"/>
      <c r="J8" s="80"/>
      <c r="K8" s="75">
        <f t="shared" ref="K8:K71" si="2">IF(COUNTA(G8:I8)=0,0,ROUND((SUM(G8:I8)/COUNTA(G8:I8)*$J$1+SUM(J8)*$J$2)/($J$1+$J$2),0))</f>
        <v>0</v>
      </c>
      <c r="L8" s="76" t="str">
        <f t="shared" ref="L8:L70" si="3">VLOOKUP(K8,predikat,2)</f>
        <v xml:space="preserve"> </v>
      </c>
      <c r="M8" s="79"/>
      <c r="N8" s="80"/>
      <c r="O8" s="80"/>
      <c r="P8" s="75">
        <f t="shared" ref="P8:P71" si="4">IF(SUM(M8:O8)=0,0,ROUND(SUM(M8:O8)/COUNTA(M8:O8),0))</f>
        <v>0</v>
      </c>
      <c r="Q8" s="76" t="str">
        <f t="shared" si="1"/>
        <v xml:space="preserve"> </v>
      </c>
      <c r="R8" s="167"/>
    </row>
    <row r="9" spans="1:18" x14ac:dyDescent="0.25">
      <c r="A9" s="43" t="str">
        <f>AGM!A9</f>
        <v>VIII.1</v>
      </c>
      <c r="B9" s="44">
        <f>AGM!B9</f>
        <v>3</v>
      </c>
      <c r="C9" s="44">
        <f>AGM!C9</f>
        <v>21318</v>
      </c>
      <c r="D9" s="44" t="str">
        <f>AGM!D9</f>
        <v>0069193558</v>
      </c>
      <c r="E9" s="45" t="str">
        <f>AGM!E9</f>
        <v>ALFIAN AZIIZ</v>
      </c>
      <c r="F9" s="50" t="str">
        <f>AGM!F9</f>
        <v>L</v>
      </c>
      <c r="G9" s="79"/>
      <c r="H9" s="80"/>
      <c r="I9" s="80"/>
      <c r="J9" s="80"/>
      <c r="K9" s="75">
        <f t="shared" si="2"/>
        <v>0</v>
      </c>
      <c r="L9" s="76" t="str">
        <f t="shared" si="3"/>
        <v xml:space="preserve"> </v>
      </c>
      <c r="M9" s="79"/>
      <c r="N9" s="80"/>
      <c r="O9" s="80"/>
      <c r="P9" s="75">
        <f t="shared" si="4"/>
        <v>0</v>
      </c>
      <c r="Q9" s="76" t="str">
        <f t="shared" si="1"/>
        <v xml:space="preserve"> </v>
      </c>
      <c r="R9" s="167"/>
    </row>
    <row r="10" spans="1:18" x14ac:dyDescent="0.25">
      <c r="A10" s="43" t="str">
        <f>AGM!A10</f>
        <v>VIII.1</v>
      </c>
      <c r="B10" s="44">
        <f>AGM!B10</f>
        <v>4</v>
      </c>
      <c r="C10" s="44">
        <f>AGM!C10</f>
        <v>21278</v>
      </c>
      <c r="D10" s="44" t="str">
        <f>AGM!D10</f>
        <v>0082443482</v>
      </c>
      <c r="E10" s="45" t="str">
        <f>AGM!E10</f>
        <v>ALIFAH SITI AZRA</v>
      </c>
      <c r="F10" s="50" t="str">
        <f>AGM!F10</f>
        <v>P</v>
      </c>
      <c r="G10" s="79"/>
      <c r="H10" s="80"/>
      <c r="I10" s="80"/>
      <c r="J10" s="80"/>
      <c r="K10" s="75">
        <f t="shared" si="2"/>
        <v>0</v>
      </c>
      <c r="L10" s="76" t="str">
        <f t="shared" si="3"/>
        <v xml:space="preserve"> </v>
      </c>
      <c r="M10" s="79"/>
      <c r="N10" s="80"/>
      <c r="O10" s="80"/>
      <c r="P10" s="75">
        <f t="shared" si="4"/>
        <v>0</v>
      </c>
      <c r="Q10" s="76" t="str">
        <f t="shared" si="1"/>
        <v xml:space="preserve"> </v>
      </c>
      <c r="R10" s="167"/>
    </row>
    <row r="11" spans="1:18" x14ac:dyDescent="0.25">
      <c r="A11" s="43" t="str">
        <f>AGM!A11</f>
        <v>VIII.1</v>
      </c>
      <c r="B11" s="44">
        <f>AGM!B11</f>
        <v>5</v>
      </c>
      <c r="C11" s="44">
        <f>AGM!C11</f>
        <v>21117</v>
      </c>
      <c r="D11" s="44" t="str">
        <f>AGM!D11</f>
        <v>0082661954</v>
      </c>
      <c r="E11" s="45" t="str">
        <f>AGM!E11</f>
        <v>ALVIARESTHA ZAGY TOMITA TRIVARANI</v>
      </c>
      <c r="F11" s="50" t="str">
        <f>AGM!F11</f>
        <v>P</v>
      </c>
      <c r="G11" s="79"/>
      <c r="H11" s="80"/>
      <c r="I11" s="80"/>
      <c r="J11" s="80"/>
      <c r="K11" s="75">
        <f t="shared" si="2"/>
        <v>0</v>
      </c>
      <c r="L11" s="76" t="str">
        <f t="shared" si="3"/>
        <v xml:space="preserve"> </v>
      </c>
      <c r="M11" s="79"/>
      <c r="N11" s="80"/>
      <c r="O11" s="80"/>
      <c r="P11" s="75">
        <f t="shared" si="4"/>
        <v>0</v>
      </c>
      <c r="Q11" s="76" t="str">
        <f t="shared" si="1"/>
        <v xml:space="preserve"> </v>
      </c>
      <c r="R11" s="167"/>
    </row>
    <row r="12" spans="1:18" x14ac:dyDescent="0.25">
      <c r="A12" s="43" t="str">
        <f>AGM!A12</f>
        <v>VIII.1</v>
      </c>
      <c r="B12" s="44">
        <f>AGM!B12</f>
        <v>6</v>
      </c>
      <c r="C12" s="44">
        <f>AGM!C12</f>
        <v>21198</v>
      </c>
      <c r="D12" s="44" t="str">
        <f>AGM!D12</f>
        <v>0076671511</v>
      </c>
      <c r="E12" s="45" t="str">
        <f>AGM!E12</f>
        <v>AMANDA GYSHELLA PUTRY</v>
      </c>
      <c r="F12" s="50" t="str">
        <f>AGM!F12</f>
        <v>P</v>
      </c>
      <c r="G12" s="79"/>
      <c r="H12" s="80"/>
      <c r="I12" s="80"/>
      <c r="J12" s="80"/>
      <c r="K12" s="75">
        <f t="shared" si="2"/>
        <v>0</v>
      </c>
      <c r="L12" s="76" t="str">
        <f t="shared" si="3"/>
        <v xml:space="preserve"> </v>
      </c>
      <c r="M12" s="79"/>
      <c r="N12" s="80"/>
      <c r="O12" s="80"/>
      <c r="P12" s="75">
        <f t="shared" si="4"/>
        <v>0</v>
      </c>
      <c r="Q12" s="76" t="str">
        <f t="shared" si="1"/>
        <v xml:space="preserve"> </v>
      </c>
      <c r="R12" s="167"/>
    </row>
    <row r="13" spans="1:18" x14ac:dyDescent="0.25">
      <c r="A13" s="43" t="str">
        <f>AGM!A13</f>
        <v>VIII.1</v>
      </c>
      <c r="B13" s="44">
        <f>AGM!B13</f>
        <v>7</v>
      </c>
      <c r="C13" s="44">
        <f>AGM!C13</f>
        <v>21364</v>
      </c>
      <c r="D13" s="44" t="str">
        <f>AGM!D13</f>
        <v>0072215516</v>
      </c>
      <c r="E13" s="45" t="str">
        <f>AGM!E13</f>
        <v>ARFAN DHARURI</v>
      </c>
      <c r="F13" s="50" t="str">
        <f>AGM!F13</f>
        <v>L</v>
      </c>
      <c r="G13" s="79"/>
      <c r="H13" s="80"/>
      <c r="I13" s="80"/>
      <c r="J13" s="80"/>
      <c r="K13" s="75">
        <f t="shared" si="2"/>
        <v>0</v>
      </c>
      <c r="L13" s="76" t="str">
        <f t="shared" si="3"/>
        <v xml:space="preserve"> </v>
      </c>
      <c r="M13" s="79"/>
      <c r="N13" s="80"/>
      <c r="O13" s="80"/>
      <c r="P13" s="75">
        <f t="shared" si="4"/>
        <v>0</v>
      </c>
      <c r="Q13" s="76" t="str">
        <f t="shared" si="1"/>
        <v xml:space="preserve"> </v>
      </c>
      <c r="R13" s="167"/>
    </row>
    <row r="14" spans="1:18" x14ac:dyDescent="0.25">
      <c r="A14" s="43" t="str">
        <f>AGM!A14</f>
        <v>VIII.1</v>
      </c>
      <c r="B14" s="44">
        <f>AGM!B14</f>
        <v>8</v>
      </c>
      <c r="C14" s="44">
        <f>AGM!C14</f>
        <v>21695</v>
      </c>
      <c r="D14" s="44" t="str">
        <f>AGM!D14</f>
        <v>0084074136</v>
      </c>
      <c r="E14" s="45" t="str">
        <f>AGM!E14</f>
        <v>AZZAM IZZUDDIN</v>
      </c>
      <c r="F14" s="50" t="str">
        <f>AGM!F14</f>
        <v>L</v>
      </c>
      <c r="G14" s="79"/>
      <c r="H14" s="80"/>
      <c r="I14" s="80"/>
      <c r="J14" s="80"/>
      <c r="K14" s="75">
        <f t="shared" si="2"/>
        <v>0</v>
      </c>
      <c r="L14" s="76" t="str">
        <f t="shared" si="3"/>
        <v xml:space="preserve"> </v>
      </c>
      <c r="M14" s="79"/>
      <c r="N14" s="80"/>
      <c r="O14" s="80"/>
      <c r="P14" s="75">
        <f t="shared" si="4"/>
        <v>0</v>
      </c>
      <c r="Q14" s="76" t="str">
        <f t="shared" si="1"/>
        <v xml:space="preserve"> </v>
      </c>
      <c r="R14" s="167"/>
    </row>
    <row r="15" spans="1:18" x14ac:dyDescent="0.25">
      <c r="A15" s="43" t="str">
        <f>AGM!A15</f>
        <v>VIII.1</v>
      </c>
      <c r="B15" s="44">
        <f>AGM!B15</f>
        <v>9</v>
      </c>
      <c r="C15" s="44">
        <f>AGM!C15</f>
        <v>21123</v>
      </c>
      <c r="D15" s="44" t="str">
        <f>AGM!D15</f>
        <v>0072815077</v>
      </c>
      <c r="E15" s="45" t="str">
        <f>AGM!E15</f>
        <v>DIANA ROSALINA</v>
      </c>
      <c r="F15" s="50" t="str">
        <f>AGM!F15</f>
        <v>P</v>
      </c>
      <c r="G15" s="79"/>
      <c r="H15" s="80"/>
      <c r="I15" s="80"/>
      <c r="J15" s="80"/>
      <c r="K15" s="75">
        <f t="shared" si="2"/>
        <v>0</v>
      </c>
      <c r="L15" s="76" t="str">
        <f t="shared" si="3"/>
        <v xml:space="preserve"> </v>
      </c>
      <c r="M15" s="79"/>
      <c r="N15" s="80"/>
      <c r="O15" s="80"/>
      <c r="P15" s="75">
        <f t="shared" si="4"/>
        <v>0</v>
      </c>
      <c r="Q15" s="76" t="str">
        <f t="shared" si="1"/>
        <v xml:space="preserve"> </v>
      </c>
      <c r="R15" s="167"/>
    </row>
    <row r="16" spans="1:18" x14ac:dyDescent="0.25">
      <c r="A16" s="43" t="str">
        <f>AGM!A16</f>
        <v>VIII.1</v>
      </c>
      <c r="B16" s="44">
        <f>AGM!B16</f>
        <v>10</v>
      </c>
      <c r="C16" s="44">
        <f>AGM!C16</f>
        <v>21246</v>
      </c>
      <c r="D16" s="44" t="str">
        <f>AGM!D16</f>
        <v>0075424393</v>
      </c>
      <c r="E16" s="45" t="str">
        <f>AGM!E16</f>
        <v>DIAZ ZHAFRAN RAIS</v>
      </c>
      <c r="F16" s="50" t="str">
        <f>AGM!F16</f>
        <v>L</v>
      </c>
      <c r="G16" s="79"/>
      <c r="H16" s="80"/>
      <c r="I16" s="80"/>
      <c r="J16" s="80"/>
      <c r="K16" s="75">
        <f t="shared" si="2"/>
        <v>0</v>
      </c>
      <c r="L16" s="76" t="str">
        <f t="shared" si="3"/>
        <v xml:space="preserve"> </v>
      </c>
      <c r="M16" s="79"/>
      <c r="N16" s="80"/>
      <c r="O16" s="80"/>
      <c r="P16" s="75">
        <f t="shared" si="4"/>
        <v>0</v>
      </c>
      <c r="Q16" s="76" t="str">
        <f t="shared" si="1"/>
        <v xml:space="preserve"> </v>
      </c>
      <c r="R16" s="167"/>
    </row>
    <row r="17" spans="1:18" x14ac:dyDescent="0.25">
      <c r="A17" s="43" t="str">
        <f>AGM!A17</f>
        <v>VIII.1</v>
      </c>
      <c r="B17" s="44">
        <f>AGM!B17</f>
        <v>11</v>
      </c>
      <c r="C17" s="44">
        <f>AGM!C17</f>
        <v>21326</v>
      </c>
      <c r="D17" s="44" t="str">
        <f>AGM!D17</f>
        <v>0072346180</v>
      </c>
      <c r="E17" s="45" t="str">
        <f>AGM!E17</f>
        <v>DINA ANJANI PASHA</v>
      </c>
      <c r="F17" s="50" t="str">
        <f>AGM!F17</f>
        <v>P</v>
      </c>
      <c r="G17" s="79"/>
      <c r="H17" s="80"/>
      <c r="I17" s="80"/>
      <c r="J17" s="80"/>
      <c r="K17" s="75">
        <f t="shared" si="2"/>
        <v>0</v>
      </c>
      <c r="L17" s="76" t="str">
        <f t="shared" si="3"/>
        <v xml:space="preserve"> </v>
      </c>
      <c r="M17" s="79"/>
      <c r="N17" s="80"/>
      <c r="O17" s="80"/>
      <c r="P17" s="75">
        <f t="shared" si="4"/>
        <v>0</v>
      </c>
      <c r="Q17" s="76" t="str">
        <f t="shared" si="1"/>
        <v xml:space="preserve"> </v>
      </c>
      <c r="R17" s="167"/>
    </row>
    <row r="18" spans="1:18" x14ac:dyDescent="0.25">
      <c r="A18" s="43" t="str">
        <f>AGM!A18</f>
        <v>VIII.1</v>
      </c>
      <c r="B18" s="44">
        <f>AGM!B18</f>
        <v>12</v>
      </c>
      <c r="C18" s="44">
        <f>AGM!C18</f>
        <v>21373</v>
      </c>
      <c r="D18" s="44" t="str">
        <f>AGM!D18</f>
        <v>0082377222</v>
      </c>
      <c r="E18" s="45" t="str">
        <f>AGM!E18</f>
        <v>GARNIEZ AYU NINDYAGAYATRI</v>
      </c>
      <c r="F18" s="50" t="str">
        <f>AGM!F18</f>
        <v>P</v>
      </c>
      <c r="G18" s="79"/>
      <c r="H18" s="80"/>
      <c r="I18" s="80"/>
      <c r="J18" s="80"/>
      <c r="K18" s="75">
        <f t="shared" si="2"/>
        <v>0</v>
      </c>
      <c r="L18" s="76" t="str">
        <f t="shared" si="3"/>
        <v xml:space="preserve"> </v>
      </c>
      <c r="M18" s="79"/>
      <c r="N18" s="80"/>
      <c r="O18" s="80"/>
      <c r="P18" s="75">
        <f t="shared" si="4"/>
        <v>0</v>
      </c>
      <c r="Q18" s="76" t="str">
        <f t="shared" si="1"/>
        <v xml:space="preserve"> </v>
      </c>
      <c r="R18" s="167"/>
    </row>
    <row r="19" spans="1:18" x14ac:dyDescent="0.25">
      <c r="A19" s="43" t="str">
        <f>AGM!A19</f>
        <v>VIII.1</v>
      </c>
      <c r="B19" s="44">
        <f>AGM!B19</f>
        <v>13</v>
      </c>
      <c r="C19" s="44">
        <f>AGM!C19</f>
        <v>21374</v>
      </c>
      <c r="D19" s="44" t="str">
        <f>AGM!D19</f>
        <v>0075241193</v>
      </c>
      <c r="E19" s="45" t="str">
        <f>AGM!E19</f>
        <v>HADZWA ZAHRANI</v>
      </c>
      <c r="F19" s="50" t="str">
        <f>AGM!F19</f>
        <v>P</v>
      </c>
      <c r="G19" s="79"/>
      <c r="H19" s="80"/>
      <c r="I19" s="80"/>
      <c r="J19" s="80"/>
      <c r="K19" s="75">
        <f t="shared" si="2"/>
        <v>0</v>
      </c>
      <c r="L19" s="76" t="str">
        <f t="shared" si="3"/>
        <v xml:space="preserve"> </v>
      </c>
      <c r="M19" s="79"/>
      <c r="N19" s="80"/>
      <c r="O19" s="80"/>
      <c r="P19" s="75">
        <f t="shared" si="4"/>
        <v>0</v>
      </c>
      <c r="Q19" s="76" t="str">
        <f t="shared" si="1"/>
        <v xml:space="preserve"> </v>
      </c>
      <c r="R19" s="167"/>
    </row>
    <row r="20" spans="1:18" x14ac:dyDescent="0.25">
      <c r="A20" s="43" t="str">
        <f>AGM!A20</f>
        <v>VIII.1</v>
      </c>
      <c r="B20" s="44">
        <f>AGM!B20</f>
        <v>14</v>
      </c>
      <c r="C20" s="44">
        <f>AGM!C20</f>
        <v>21210</v>
      </c>
      <c r="D20" s="44" t="str">
        <f>AGM!D20</f>
        <v>0071749312</v>
      </c>
      <c r="E20" s="45" t="str">
        <f>AGM!E20</f>
        <v>JAMIATUL JANNAH</v>
      </c>
      <c r="F20" s="50" t="str">
        <f>AGM!F20</f>
        <v>P</v>
      </c>
      <c r="G20" s="79"/>
      <c r="H20" s="80"/>
      <c r="I20" s="80"/>
      <c r="J20" s="80"/>
      <c r="K20" s="75">
        <f t="shared" si="2"/>
        <v>0</v>
      </c>
      <c r="L20" s="76" t="str">
        <f t="shared" si="3"/>
        <v xml:space="preserve"> </v>
      </c>
      <c r="M20" s="79"/>
      <c r="N20" s="80"/>
      <c r="O20" s="80"/>
      <c r="P20" s="75">
        <f t="shared" si="4"/>
        <v>0</v>
      </c>
      <c r="Q20" s="76" t="str">
        <f t="shared" si="1"/>
        <v xml:space="preserve"> </v>
      </c>
      <c r="R20" s="167"/>
    </row>
    <row r="21" spans="1:18" x14ac:dyDescent="0.25">
      <c r="A21" s="43" t="str">
        <f>AGM!A21</f>
        <v>VIII.1</v>
      </c>
      <c r="B21" s="44">
        <f>AGM!B21</f>
        <v>15</v>
      </c>
      <c r="C21" s="44">
        <f>AGM!C21</f>
        <v>21252</v>
      </c>
      <c r="D21" s="44" t="str">
        <f>AGM!D21</f>
        <v>0077531866</v>
      </c>
      <c r="E21" s="45" t="str">
        <f>AGM!E21</f>
        <v>KEYSHA ABELLIA LINTANG</v>
      </c>
      <c r="F21" s="50" t="str">
        <f>AGM!F21</f>
        <v>P</v>
      </c>
      <c r="G21" s="79"/>
      <c r="H21" s="80"/>
      <c r="I21" s="80"/>
      <c r="J21" s="80"/>
      <c r="K21" s="75">
        <f t="shared" si="2"/>
        <v>0</v>
      </c>
      <c r="L21" s="76" t="str">
        <f t="shared" si="3"/>
        <v xml:space="preserve"> </v>
      </c>
      <c r="M21" s="79"/>
      <c r="N21" s="80"/>
      <c r="O21" s="80"/>
      <c r="P21" s="75">
        <f t="shared" si="4"/>
        <v>0</v>
      </c>
      <c r="Q21" s="76" t="str">
        <f t="shared" si="1"/>
        <v xml:space="preserve"> </v>
      </c>
      <c r="R21" s="167"/>
    </row>
    <row r="22" spans="1:18" x14ac:dyDescent="0.25">
      <c r="A22" s="43" t="str">
        <f>AGM!A22</f>
        <v>VIII.1</v>
      </c>
      <c r="B22" s="44">
        <f>AGM!B22</f>
        <v>16</v>
      </c>
      <c r="C22" s="44">
        <f>AGM!C22</f>
        <v>21290</v>
      </c>
      <c r="D22" s="44" t="str">
        <f>AGM!D22</f>
        <v>0076214330</v>
      </c>
      <c r="E22" s="45" t="str">
        <f>AGM!E22</f>
        <v>LULLA KAMALI AHVRISIAH</v>
      </c>
      <c r="F22" s="50" t="str">
        <f>AGM!F22</f>
        <v>P</v>
      </c>
      <c r="G22" s="79"/>
      <c r="H22" s="80"/>
      <c r="I22" s="80"/>
      <c r="J22" s="80"/>
      <c r="K22" s="75">
        <f t="shared" si="2"/>
        <v>0</v>
      </c>
      <c r="L22" s="76" t="str">
        <f t="shared" si="3"/>
        <v xml:space="preserve"> </v>
      </c>
      <c r="M22" s="79"/>
      <c r="N22" s="80"/>
      <c r="O22" s="80"/>
      <c r="P22" s="75">
        <f t="shared" si="4"/>
        <v>0</v>
      </c>
      <c r="Q22" s="76" t="str">
        <f t="shared" si="1"/>
        <v xml:space="preserve"> </v>
      </c>
      <c r="R22" s="167"/>
    </row>
    <row r="23" spans="1:18" x14ac:dyDescent="0.25">
      <c r="A23" s="43" t="str">
        <f>AGM!A23</f>
        <v>VIII.1</v>
      </c>
      <c r="B23" s="44">
        <f>AGM!B23</f>
        <v>17</v>
      </c>
      <c r="C23" s="44">
        <f>AGM!C23</f>
        <v>21131</v>
      </c>
      <c r="D23" s="44" t="str">
        <f>AGM!D23</f>
        <v>0076336716</v>
      </c>
      <c r="E23" s="45" t="str">
        <f>AGM!E23</f>
        <v>MIA NUR RAHMAH</v>
      </c>
      <c r="F23" s="50" t="str">
        <f>AGM!F23</f>
        <v>P</v>
      </c>
      <c r="G23" s="79"/>
      <c r="H23" s="80"/>
      <c r="I23" s="80"/>
      <c r="J23" s="80"/>
      <c r="K23" s="75">
        <f t="shared" si="2"/>
        <v>0</v>
      </c>
      <c r="L23" s="76" t="str">
        <f t="shared" si="3"/>
        <v xml:space="preserve"> </v>
      </c>
      <c r="M23" s="79"/>
      <c r="N23" s="80"/>
      <c r="O23" s="80"/>
      <c r="P23" s="75">
        <f t="shared" si="4"/>
        <v>0</v>
      </c>
      <c r="Q23" s="76" t="str">
        <f t="shared" si="1"/>
        <v xml:space="preserve"> </v>
      </c>
      <c r="R23" s="167"/>
    </row>
    <row r="24" spans="1:18" x14ac:dyDescent="0.25">
      <c r="A24" s="43" t="str">
        <f>AGM!A24</f>
        <v>VIII.1</v>
      </c>
      <c r="B24" s="44">
        <f>AGM!B24</f>
        <v>18</v>
      </c>
      <c r="C24" s="44">
        <f>AGM!C24</f>
        <v>21338</v>
      </c>
      <c r="D24" s="44" t="str">
        <f>AGM!D24</f>
        <v>0085482237</v>
      </c>
      <c r="E24" s="45" t="str">
        <f>AGM!E24</f>
        <v>MIKAILA</v>
      </c>
      <c r="F24" s="50" t="str">
        <f>AGM!F24</f>
        <v>P</v>
      </c>
      <c r="G24" s="79"/>
      <c r="H24" s="80"/>
      <c r="I24" s="80"/>
      <c r="J24" s="80"/>
      <c r="K24" s="75">
        <f t="shared" si="2"/>
        <v>0</v>
      </c>
      <c r="L24" s="76" t="str">
        <f t="shared" si="3"/>
        <v xml:space="preserve"> </v>
      </c>
      <c r="M24" s="79"/>
      <c r="N24" s="80"/>
      <c r="O24" s="80"/>
      <c r="P24" s="75">
        <f t="shared" si="4"/>
        <v>0</v>
      </c>
      <c r="Q24" s="76" t="str">
        <f t="shared" si="1"/>
        <v xml:space="preserve"> </v>
      </c>
      <c r="R24" s="167"/>
    </row>
    <row r="25" spans="1:18" x14ac:dyDescent="0.25">
      <c r="A25" s="43" t="str">
        <f>AGM!A25</f>
        <v>VIII.1</v>
      </c>
      <c r="B25" s="44">
        <f>AGM!B25</f>
        <v>19</v>
      </c>
      <c r="C25" s="44">
        <f>AGM!C25</f>
        <v>21094</v>
      </c>
      <c r="D25" s="44" t="str">
        <f>AGM!D25</f>
        <v>0065935619</v>
      </c>
      <c r="E25" s="45" t="str">
        <f>AGM!E25</f>
        <v>MOHAMMAD SANDI HERMAWAN</v>
      </c>
      <c r="F25" s="50" t="str">
        <f>AGM!F25</f>
        <v>L</v>
      </c>
      <c r="G25" s="79"/>
      <c r="H25" s="80"/>
      <c r="I25" s="80"/>
      <c r="J25" s="80"/>
      <c r="K25" s="75">
        <f t="shared" si="2"/>
        <v>0</v>
      </c>
      <c r="L25" s="76" t="str">
        <f t="shared" si="3"/>
        <v xml:space="preserve"> </v>
      </c>
      <c r="M25" s="79"/>
      <c r="N25" s="80"/>
      <c r="O25" s="80"/>
      <c r="P25" s="75">
        <f t="shared" si="4"/>
        <v>0</v>
      </c>
      <c r="Q25" s="76" t="str">
        <f t="shared" si="1"/>
        <v xml:space="preserve"> </v>
      </c>
      <c r="R25" s="167"/>
    </row>
    <row r="26" spans="1:18" x14ac:dyDescent="0.25">
      <c r="A26" s="43" t="str">
        <f>AGM!A26</f>
        <v>VIII.1</v>
      </c>
      <c r="B26" s="44">
        <f>AGM!B26</f>
        <v>20</v>
      </c>
      <c r="C26" s="44">
        <f>AGM!C26</f>
        <v>21178</v>
      </c>
      <c r="D26" s="44" t="str">
        <f>AGM!D26</f>
        <v>0078261223</v>
      </c>
      <c r="E26" s="45" t="str">
        <f>AGM!E26</f>
        <v>MUHAMAD PASYA SETIAWAN</v>
      </c>
      <c r="F26" s="50" t="str">
        <f>AGM!F26</f>
        <v>L</v>
      </c>
      <c r="G26" s="79"/>
      <c r="H26" s="80"/>
      <c r="I26" s="80"/>
      <c r="J26" s="80"/>
      <c r="K26" s="75">
        <f t="shared" si="2"/>
        <v>0</v>
      </c>
      <c r="L26" s="76" t="str">
        <f t="shared" si="3"/>
        <v xml:space="preserve"> </v>
      </c>
      <c r="M26" s="79"/>
      <c r="N26" s="80"/>
      <c r="O26" s="80"/>
      <c r="P26" s="75">
        <f t="shared" si="4"/>
        <v>0</v>
      </c>
      <c r="Q26" s="76" t="str">
        <f t="shared" si="1"/>
        <v xml:space="preserve"> </v>
      </c>
      <c r="R26" s="167"/>
    </row>
    <row r="27" spans="1:18" x14ac:dyDescent="0.25">
      <c r="A27" s="43" t="str">
        <f>AGM!A27</f>
        <v>VIII.1</v>
      </c>
      <c r="B27" s="44">
        <f>AGM!B27</f>
        <v>21</v>
      </c>
      <c r="C27" s="44">
        <f>AGM!C27</f>
        <v>21132</v>
      </c>
      <c r="D27" s="44" t="str">
        <f>AGM!D27</f>
        <v>0079316793</v>
      </c>
      <c r="E27" s="45" t="str">
        <f>AGM!E27</f>
        <v>MUHAMMAD AGUNG RAHARJO</v>
      </c>
      <c r="F27" s="50" t="str">
        <f>AGM!F27</f>
        <v>L</v>
      </c>
      <c r="G27" s="79"/>
      <c r="H27" s="80"/>
      <c r="I27" s="80"/>
      <c r="J27" s="80"/>
      <c r="K27" s="75">
        <f t="shared" si="2"/>
        <v>0</v>
      </c>
      <c r="L27" s="76" t="str">
        <f t="shared" si="3"/>
        <v xml:space="preserve"> </v>
      </c>
      <c r="M27" s="79"/>
      <c r="N27" s="80"/>
      <c r="O27" s="80"/>
      <c r="P27" s="75">
        <f t="shared" si="4"/>
        <v>0</v>
      </c>
      <c r="Q27" s="76" t="str">
        <f t="shared" si="1"/>
        <v xml:space="preserve"> </v>
      </c>
      <c r="R27" s="167"/>
    </row>
    <row r="28" spans="1:18" x14ac:dyDescent="0.25">
      <c r="A28" s="43" t="str">
        <f>AGM!A28</f>
        <v>VIII.1</v>
      </c>
      <c r="B28" s="44">
        <f>AGM!B28</f>
        <v>22</v>
      </c>
      <c r="C28" s="44">
        <f>AGM!C28</f>
        <v>21097</v>
      </c>
      <c r="D28" s="44" t="str">
        <f>AGM!D28</f>
        <v>0072594859</v>
      </c>
      <c r="E28" s="45" t="str">
        <f>AGM!E28</f>
        <v>MUHAMMAD AL YOUNK FAREL NURDIWAN</v>
      </c>
      <c r="F28" s="50" t="str">
        <f>AGM!F28</f>
        <v>L</v>
      </c>
      <c r="G28" s="79"/>
      <c r="H28" s="80"/>
      <c r="I28" s="80"/>
      <c r="J28" s="80"/>
      <c r="K28" s="75">
        <f t="shared" si="2"/>
        <v>0</v>
      </c>
      <c r="L28" s="76" t="str">
        <f t="shared" si="3"/>
        <v xml:space="preserve"> </v>
      </c>
      <c r="M28" s="79"/>
      <c r="N28" s="80"/>
      <c r="O28" s="80"/>
      <c r="P28" s="75">
        <f t="shared" si="4"/>
        <v>0</v>
      </c>
      <c r="Q28" s="76" t="str">
        <f t="shared" si="1"/>
        <v xml:space="preserve"> </v>
      </c>
      <c r="R28" s="167"/>
    </row>
    <row r="29" spans="1:18" x14ac:dyDescent="0.25">
      <c r="A29" s="43" t="str">
        <f>AGM!A29</f>
        <v>VIII.1</v>
      </c>
      <c r="B29" s="44">
        <f>AGM!B29</f>
        <v>23</v>
      </c>
      <c r="C29" s="44">
        <f>AGM!C29</f>
        <v>21219</v>
      </c>
      <c r="D29" s="44" t="str">
        <f>AGM!D29</f>
        <v>0076110135</v>
      </c>
      <c r="E29" s="45" t="str">
        <f>AGM!E29</f>
        <v>MUHAMMAD AL-FATIR</v>
      </c>
      <c r="F29" s="50" t="str">
        <f>AGM!F29</f>
        <v>L</v>
      </c>
      <c r="G29" s="79"/>
      <c r="H29" s="80"/>
      <c r="I29" s="80"/>
      <c r="J29" s="80"/>
      <c r="K29" s="75">
        <f t="shared" si="2"/>
        <v>0</v>
      </c>
      <c r="L29" s="76" t="str">
        <f t="shared" si="3"/>
        <v xml:space="preserve"> </v>
      </c>
      <c r="M29" s="79"/>
      <c r="N29" s="80"/>
      <c r="O29" s="80"/>
      <c r="P29" s="75">
        <f t="shared" si="4"/>
        <v>0</v>
      </c>
      <c r="Q29" s="76" t="str">
        <f t="shared" si="1"/>
        <v xml:space="preserve"> </v>
      </c>
      <c r="R29" s="167"/>
    </row>
    <row r="30" spans="1:18" x14ac:dyDescent="0.25">
      <c r="A30" s="43" t="str">
        <f>AGM!A30</f>
        <v>VIII.1</v>
      </c>
      <c r="B30" s="44">
        <f>AGM!B30</f>
        <v>24</v>
      </c>
      <c r="C30" s="44">
        <f>AGM!C30</f>
        <v>21295</v>
      </c>
      <c r="D30" s="44" t="str">
        <f>AGM!D30</f>
        <v>0075071328</v>
      </c>
      <c r="E30" s="45" t="str">
        <f>AGM!E30</f>
        <v>MUHAMMAD ARSYA FARREL PRATAMA</v>
      </c>
      <c r="F30" s="50" t="str">
        <f>AGM!F30</f>
        <v>L</v>
      </c>
      <c r="G30" s="79"/>
      <c r="H30" s="80"/>
      <c r="I30" s="80"/>
      <c r="J30" s="80"/>
      <c r="K30" s="75">
        <f t="shared" si="2"/>
        <v>0</v>
      </c>
      <c r="L30" s="76" t="str">
        <f t="shared" si="3"/>
        <v xml:space="preserve"> </v>
      </c>
      <c r="M30" s="79"/>
      <c r="N30" s="80"/>
      <c r="O30" s="80"/>
      <c r="P30" s="75">
        <f t="shared" si="4"/>
        <v>0</v>
      </c>
      <c r="Q30" s="76" t="str">
        <f t="shared" si="1"/>
        <v xml:space="preserve"> </v>
      </c>
      <c r="R30" s="167"/>
    </row>
    <row r="31" spans="1:18" x14ac:dyDescent="0.25">
      <c r="A31" s="43" t="str">
        <f>AGM!A31</f>
        <v>VIII.1</v>
      </c>
      <c r="B31" s="44">
        <f>AGM!B31</f>
        <v>25</v>
      </c>
      <c r="C31" s="44">
        <f>AGM!C31</f>
        <v>21380</v>
      </c>
      <c r="D31" s="44" t="str">
        <f>AGM!D31</f>
        <v>0076744992</v>
      </c>
      <c r="E31" s="45" t="str">
        <f>AGM!E31</f>
        <v>MUHAMMAD BIKI AFRIZAL</v>
      </c>
      <c r="F31" s="50" t="str">
        <f>AGM!F31</f>
        <v>L</v>
      </c>
      <c r="G31" s="79"/>
      <c r="H31" s="80"/>
      <c r="I31" s="80"/>
      <c r="J31" s="80"/>
      <c r="K31" s="75">
        <f t="shared" si="2"/>
        <v>0</v>
      </c>
      <c r="L31" s="76" t="str">
        <f t="shared" si="3"/>
        <v xml:space="preserve"> </v>
      </c>
      <c r="M31" s="79"/>
      <c r="N31" s="80"/>
      <c r="O31" s="80"/>
      <c r="P31" s="75">
        <f t="shared" si="4"/>
        <v>0</v>
      </c>
      <c r="Q31" s="76" t="str">
        <f t="shared" si="1"/>
        <v xml:space="preserve"> </v>
      </c>
      <c r="R31" s="167"/>
    </row>
    <row r="32" spans="1:18" x14ac:dyDescent="0.25">
      <c r="A32" s="43" t="str">
        <f>AGM!A32</f>
        <v>VIII.1</v>
      </c>
      <c r="B32" s="44">
        <f>AGM!B32</f>
        <v>26</v>
      </c>
      <c r="C32" s="44">
        <f>AGM!C32</f>
        <v>21256</v>
      </c>
      <c r="D32" s="44" t="str">
        <f>AGM!D32</f>
        <v>0074648602</v>
      </c>
      <c r="E32" s="45" t="str">
        <f>AGM!E32</f>
        <v>MUHAMMAD RASYA FARRIL</v>
      </c>
      <c r="F32" s="50" t="str">
        <f>AGM!F32</f>
        <v>L</v>
      </c>
      <c r="G32" s="79"/>
      <c r="H32" s="80"/>
      <c r="I32" s="80"/>
      <c r="J32" s="80"/>
      <c r="K32" s="75">
        <f t="shared" si="2"/>
        <v>0</v>
      </c>
      <c r="L32" s="76" t="str">
        <f t="shared" si="3"/>
        <v xml:space="preserve"> </v>
      </c>
      <c r="M32" s="79"/>
      <c r="N32" s="80"/>
      <c r="O32" s="80"/>
      <c r="P32" s="75">
        <f t="shared" si="4"/>
        <v>0</v>
      </c>
      <c r="Q32" s="76" t="str">
        <f t="shared" si="1"/>
        <v xml:space="preserve"> </v>
      </c>
      <c r="R32" s="167"/>
    </row>
    <row r="33" spans="1:18" x14ac:dyDescent="0.25">
      <c r="A33" s="43" t="str">
        <f>AGM!A33</f>
        <v>VIII.1</v>
      </c>
      <c r="B33" s="44">
        <f>AGM!B33</f>
        <v>27</v>
      </c>
      <c r="C33" s="44">
        <f>AGM!C33</f>
        <v>21261</v>
      </c>
      <c r="D33" s="44" t="str">
        <f>AGM!D33</f>
        <v>0083276873</v>
      </c>
      <c r="E33" s="45" t="str">
        <f>AGM!E33</f>
        <v>NAURA CHYANING TYAS</v>
      </c>
      <c r="F33" s="50" t="str">
        <f>AGM!F33</f>
        <v>P</v>
      </c>
      <c r="G33" s="79"/>
      <c r="H33" s="80"/>
      <c r="I33" s="80"/>
      <c r="J33" s="80"/>
      <c r="K33" s="75">
        <f t="shared" si="2"/>
        <v>0</v>
      </c>
      <c r="L33" s="76" t="str">
        <f t="shared" si="3"/>
        <v xml:space="preserve"> </v>
      </c>
      <c r="M33" s="79"/>
      <c r="N33" s="80"/>
      <c r="O33" s="80"/>
      <c r="P33" s="75">
        <f t="shared" si="4"/>
        <v>0</v>
      </c>
      <c r="Q33" s="76" t="str">
        <f t="shared" si="1"/>
        <v xml:space="preserve"> </v>
      </c>
      <c r="R33" s="167"/>
    </row>
    <row r="34" spans="1:18" x14ac:dyDescent="0.25">
      <c r="A34" s="43" t="str">
        <f>AGM!A34</f>
        <v>VIII.1</v>
      </c>
      <c r="B34" s="44">
        <f>AGM!B34</f>
        <v>28</v>
      </c>
      <c r="C34" s="44">
        <f>AGM!C34</f>
        <v>21345</v>
      </c>
      <c r="D34" s="44" t="str">
        <f>AGM!D34</f>
        <v>0087793075</v>
      </c>
      <c r="E34" s="45" t="str">
        <f>AGM!E34</f>
        <v>NIMAS HANUM RADIYANTI</v>
      </c>
      <c r="F34" s="50" t="str">
        <f>AGM!F34</f>
        <v>P</v>
      </c>
      <c r="G34" s="79"/>
      <c r="H34" s="80"/>
      <c r="I34" s="80"/>
      <c r="J34" s="80"/>
      <c r="K34" s="75">
        <f t="shared" si="2"/>
        <v>0</v>
      </c>
      <c r="L34" s="76" t="str">
        <f t="shared" si="3"/>
        <v xml:space="preserve"> </v>
      </c>
      <c r="M34" s="79"/>
      <c r="N34" s="80"/>
      <c r="O34" s="80"/>
      <c r="P34" s="75">
        <f t="shared" si="4"/>
        <v>0</v>
      </c>
      <c r="Q34" s="76" t="str">
        <f t="shared" si="1"/>
        <v xml:space="preserve"> </v>
      </c>
      <c r="R34" s="167"/>
    </row>
    <row r="35" spans="1:18" x14ac:dyDescent="0.25">
      <c r="A35" s="43" t="str">
        <f>AGM!A35</f>
        <v>VIII.1</v>
      </c>
      <c r="B35" s="44">
        <f>AGM!B35</f>
        <v>29</v>
      </c>
      <c r="C35" s="44">
        <f>AGM!C35</f>
        <v>21303</v>
      </c>
      <c r="D35" s="44" t="str">
        <f>AGM!D35</f>
        <v>0077781332</v>
      </c>
      <c r="E35" s="45" t="str">
        <f>AGM!E35</f>
        <v>NUR KHASANAH</v>
      </c>
      <c r="F35" s="50" t="str">
        <f>AGM!F35</f>
        <v>P</v>
      </c>
      <c r="G35" s="79"/>
      <c r="H35" s="80"/>
      <c r="I35" s="80"/>
      <c r="J35" s="80"/>
      <c r="K35" s="75">
        <f t="shared" si="2"/>
        <v>0</v>
      </c>
      <c r="L35" s="76" t="str">
        <f t="shared" si="3"/>
        <v xml:space="preserve"> </v>
      </c>
      <c r="M35" s="79"/>
      <c r="N35" s="80"/>
      <c r="O35" s="80"/>
      <c r="P35" s="75">
        <f t="shared" si="4"/>
        <v>0</v>
      </c>
      <c r="Q35" s="76" t="str">
        <f t="shared" si="1"/>
        <v xml:space="preserve"> </v>
      </c>
      <c r="R35" s="167"/>
    </row>
    <row r="36" spans="1:18" x14ac:dyDescent="0.25">
      <c r="A36" s="43" t="str">
        <f>AGM!A36</f>
        <v>VIII.1</v>
      </c>
      <c r="B36" s="44">
        <f>AGM!B36</f>
        <v>30</v>
      </c>
      <c r="C36" s="44">
        <f>AGM!C36</f>
        <v>21186</v>
      </c>
      <c r="D36" s="44" t="str">
        <f>AGM!D36</f>
        <v>0077970873</v>
      </c>
      <c r="E36" s="45" t="str">
        <f>AGM!E36</f>
        <v>PRABU SUKMA PAMUNGKAS</v>
      </c>
      <c r="F36" s="50" t="str">
        <f>AGM!F36</f>
        <v>L</v>
      </c>
      <c r="G36" s="79"/>
      <c r="H36" s="80"/>
      <c r="I36" s="80"/>
      <c r="J36" s="80"/>
      <c r="K36" s="75">
        <f t="shared" si="2"/>
        <v>0</v>
      </c>
      <c r="L36" s="76" t="str">
        <f t="shared" si="3"/>
        <v xml:space="preserve"> </v>
      </c>
      <c r="M36" s="79"/>
      <c r="N36" s="80"/>
      <c r="O36" s="80"/>
      <c r="P36" s="75">
        <f t="shared" si="4"/>
        <v>0</v>
      </c>
      <c r="Q36" s="76" t="str">
        <f t="shared" si="1"/>
        <v xml:space="preserve"> </v>
      </c>
      <c r="R36" s="167"/>
    </row>
    <row r="37" spans="1:18" x14ac:dyDescent="0.25">
      <c r="A37" s="43" t="str">
        <f>AGM!A37</f>
        <v>VIII.1</v>
      </c>
      <c r="B37" s="44">
        <f>AGM!B37</f>
        <v>31</v>
      </c>
      <c r="C37" s="44">
        <f>AGM!C37</f>
        <v>21143</v>
      </c>
      <c r="D37" s="44" t="str">
        <f>AGM!D37</f>
        <v>0079593248</v>
      </c>
      <c r="E37" s="45" t="str">
        <f>AGM!E37</f>
        <v>RABBANI VIRGIAWAN SISWANTO</v>
      </c>
      <c r="F37" s="50" t="str">
        <f>AGM!F37</f>
        <v>L</v>
      </c>
      <c r="G37" s="79"/>
      <c r="H37" s="80"/>
      <c r="I37" s="80"/>
      <c r="J37" s="80"/>
      <c r="K37" s="75">
        <f t="shared" si="2"/>
        <v>0</v>
      </c>
      <c r="L37" s="76" t="str">
        <f t="shared" si="3"/>
        <v xml:space="preserve"> </v>
      </c>
      <c r="M37" s="79"/>
      <c r="N37" s="80"/>
      <c r="O37" s="80"/>
      <c r="P37" s="75">
        <f t="shared" si="4"/>
        <v>0</v>
      </c>
      <c r="Q37" s="76" t="str">
        <f t="shared" si="1"/>
        <v xml:space="preserve"> </v>
      </c>
      <c r="R37" s="167"/>
    </row>
    <row r="38" spans="1:18" x14ac:dyDescent="0.25">
      <c r="A38" s="43" t="str">
        <f>AGM!A38</f>
        <v>VIII.1</v>
      </c>
      <c r="B38" s="44">
        <f>AGM!B38</f>
        <v>32</v>
      </c>
      <c r="C38" s="44">
        <f>AGM!C38</f>
        <v>21225</v>
      </c>
      <c r="D38" s="44" t="str">
        <f>AGM!D38</f>
        <v>0079116689</v>
      </c>
      <c r="E38" s="45" t="str">
        <f>AGM!E38</f>
        <v>REISYA ASSIFA DENA</v>
      </c>
      <c r="F38" s="50" t="str">
        <f>AGM!F38</f>
        <v>P</v>
      </c>
      <c r="G38" s="79"/>
      <c r="H38" s="80"/>
      <c r="I38" s="80"/>
      <c r="J38" s="80"/>
      <c r="K38" s="75">
        <f t="shared" si="2"/>
        <v>0</v>
      </c>
      <c r="L38" s="76" t="str">
        <f t="shared" si="3"/>
        <v xml:space="preserve"> </v>
      </c>
      <c r="M38" s="79"/>
      <c r="N38" s="80"/>
      <c r="O38" s="80"/>
      <c r="P38" s="75">
        <f t="shared" si="4"/>
        <v>0</v>
      </c>
      <c r="Q38" s="76" t="str">
        <f t="shared" si="1"/>
        <v xml:space="preserve"> </v>
      </c>
      <c r="R38" s="167"/>
    </row>
    <row r="39" spans="1:18" x14ac:dyDescent="0.25">
      <c r="A39" s="43" t="str">
        <f>AGM!A39</f>
        <v>VIII.1</v>
      </c>
      <c r="B39" s="44">
        <f>AGM!B39</f>
        <v>33</v>
      </c>
      <c r="C39" s="44">
        <f>AGM!C39</f>
        <v>21309</v>
      </c>
      <c r="D39" s="44" t="str">
        <f>AGM!D39</f>
        <v>0059472427</v>
      </c>
      <c r="E39" s="45" t="str">
        <f>AGM!E39</f>
        <v>RIFKHI KURNIA RAMADHAN</v>
      </c>
      <c r="F39" s="50" t="str">
        <f>AGM!F39</f>
        <v>L</v>
      </c>
      <c r="G39" s="79"/>
      <c r="H39" s="80"/>
      <c r="I39" s="80"/>
      <c r="J39" s="80"/>
      <c r="K39" s="75">
        <f t="shared" si="2"/>
        <v>0</v>
      </c>
      <c r="L39" s="76" t="str">
        <f t="shared" si="3"/>
        <v xml:space="preserve"> </v>
      </c>
      <c r="M39" s="79"/>
      <c r="N39" s="80"/>
      <c r="O39" s="80"/>
      <c r="P39" s="75">
        <f t="shared" si="4"/>
        <v>0</v>
      </c>
      <c r="Q39" s="76" t="str">
        <f t="shared" si="1"/>
        <v xml:space="preserve"> </v>
      </c>
      <c r="R39" s="167"/>
    </row>
    <row r="40" spans="1:18" x14ac:dyDescent="0.25">
      <c r="A40" s="43" t="str">
        <f>AGM!A40</f>
        <v>VIII.1</v>
      </c>
      <c r="B40" s="44">
        <f>AGM!B40</f>
        <v>34</v>
      </c>
      <c r="C40" s="44">
        <f>AGM!C40</f>
        <v>21109</v>
      </c>
      <c r="D40" s="44" t="str">
        <f>AGM!D40</f>
        <v>0075998525</v>
      </c>
      <c r="E40" s="45" t="str">
        <f>AGM!E40</f>
        <v>RIO AGUS YULIANTO</v>
      </c>
      <c r="F40" s="50" t="str">
        <f>AGM!F40</f>
        <v>L</v>
      </c>
      <c r="G40" s="79"/>
      <c r="H40" s="80"/>
      <c r="I40" s="80"/>
      <c r="J40" s="80"/>
      <c r="K40" s="75">
        <f t="shared" si="2"/>
        <v>0</v>
      </c>
      <c r="L40" s="76" t="str">
        <f t="shared" si="3"/>
        <v xml:space="preserve"> </v>
      </c>
      <c r="M40" s="79"/>
      <c r="N40" s="80"/>
      <c r="O40" s="80"/>
      <c r="P40" s="75">
        <f t="shared" si="4"/>
        <v>0</v>
      </c>
      <c r="Q40" s="76" t="str">
        <f t="shared" si="1"/>
        <v xml:space="preserve"> </v>
      </c>
      <c r="R40" s="167"/>
    </row>
    <row r="41" spans="1:18" x14ac:dyDescent="0.25">
      <c r="A41" s="43" t="str">
        <f>AGM!A41</f>
        <v>VIII.1</v>
      </c>
      <c r="B41" s="44">
        <f>AGM!B41</f>
        <v>35</v>
      </c>
      <c r="C41" s="44">
        <f>AGM!C41</f>
        <v>21150</v>
      </c>
      <c r="D41" s="44" t="str">
        <f>AGM!D41</f>
        <v>0087539973</v>
      </c>
      <c r="E41" s="45" t="str">
        <f>AGM!E41</f>
        <v>SARAH WIDYANINGSIH</v>
      </c>
      <c r="F41" s="50" t="str">
        <f>AGM!F41</f>
        <v>P</v>
      </c>
      <c r="G41" s="79"/>
      <c r="H41" s="80"/>
      <c r="I41" s="80"/>
      <c r="J41" s="80"/>
      <c r="K41" s="75">
        <f t="shared" si="2"/>
        <v>0</v>
      </c>
      <c r="L41" s="76" t="str">
        <f t="shared" si="3"/>
        <v xml:space="preserve"> </v>
      </c>
      <c r="M41" s="79"/>
      <c r="N41" s="80"/>
      <c r="O41" s="80"/>
      <c r="P41" s="75">
        <f t="shared" si="4"/>
        <v>0</v>
      </c>
      <c r="Q41" s="76" t="str">
        <f t="shared" si="1"/>
        <v xml:space="preserve"> </v>
      </c>
      <c r="R41" s="167"/>
    </row>
    <row r="42" spans="1:18" x14ac:dyDescent="0.25">
      <c r="A42" s="43" t="str">
        <f>AGM!A42</f>
        <v>VIII.1</v>
      </c>
      <c r="B42" s="44">
        <f>AGM!B42</f>
        <v>36</v>
      </c>
      <c r="C42" s="44">
        <f>AGM!C42</f>
        <v>21192</v>
      </c>
      <c r="D42" s="44" t="str">
        <f>AGM!D42</f>
        <v>0071442895</v>
      </c>
      <c r="E42" s="45" t="str">
        <f>AGM!E42</f>
        <v>THORIQ RAZZANI</v>
      </c>
      <c r="F42" s="50" t="str">
        <f>AGM!F42</f>
        <v>L</v>
      </c>
      <c r="G42" s="79"/>
      <c r="H42" s="80"/>
      <c r="I42" s="80"/>
      <c r="J42" s="80"/>
      <c r="K42" s="75">
        <f t="shared" si="2"/>
        <v>0</v>
      </c>
      <c r="L42" s="76" t="str">
        <f t="shared" si="3"/>
        <v xml:space="preserve"> </v>
      </c>
      <c r="M42" s="79"/>
      <c r="N42" s="80"/>
      <c r="O42" s="80"/>
      <c r="P42" s="75">
        <f t="shared" si="4"/>
        <v>0</v>
      </c>
      <c r="Q42" s="76" t="str">
        <f t="shared" si="1"/>
        <v xml:space="preserve"> </v>
      </c>
      <c r="R42" s="167"/>
    </row>
    <row r="43" spans="1:18" x14ac:dyDescent="0.25">
      <c r="A43" s="43" t="str">
        <f>AGM!A43</f>
        <v>VIII.1</v>
      </c>
      <c r="B43" s="44">
        <f>AGM!B43</f>
        <v>37</v>
      </c>
      <c r="C43" s="44">
        <f>AGM!C43</f>
        <v>21354</v>
      </c>
      <c r="D43" s="44" t="str">
        <f>AGM!D43</f>
        <v>0081230340</v>
      </c>
      <c r="E43" s="45" t="str">
        <f>AGM!E43</f>
        <v>TIA ROS DIANA</v>
      </c>
      <c r="F43" s="50" t="str">
        <f>AGM!F43</f>
        <v>P</v>
      </c>
      <c r="G43" s="79"/>
      <c r="H43" s="80"/>
      <c r="I43" s="80"/>
      <c r="J43" s="80"/>
      <c r="K43" s="75">
        <f t="shared" si="2"/>
        <v>0</v>
      </c>
      <c r="L43" s="76" t="str">
        <f t="shared" si="3"/>
        <v xml:space="preserve"> </v>
      </c>
      <c r="M43" s="79"/>
      <c r="N43" s="80"/>
      <c r="O43" s="80"/>
      <c r="P43" s="75">
        <f t="shared" si="4"/>
        <v>0</v>
      </c>
      <c r="Q43" s="76" t="str">
        <f t="shared" si="1"/>
        <v xml:space="preserve"> </v>
      </c>
      <c r="R43" s="167"/>
    </row>
    <row r="44" spans="1:18" x14ac:dyDescent="0.25">
      <c r="A44" s="43" t="str">
        <f>AGM!A44</f>
        <v>VIII.1</v>
      </c>
      <c r="B44" s="44">
        <f>AGM!B44</f>
        <v>38</v>
      </c>
      <c r="C44" s="44">
        <f>AGM!C44</f>
        <v>21115</v>
      </c>
      <c r="D44" s="44" t="str">
        <f>AGM!D44</f>
        <v>0088798515</v>
      </c>
      <c r="E44" s="45" t="str">
        <f>AGM!E44</f>
        <v>ZAHIRA ALIA FAHRA</v>
      </c>
      <c r="F44" s="50" t="str">
        <f>AGM!F44</f>
        <v>P</v>
      </c>
      <c r="G44" s="79"/>
      <c r="H44" s="80"/>
      <c r="I44" s="80"/>
      <c r="J44" s="80"/>
      <c r="K44" s="75">
        <f t="shared" si="2"/>
        <v>0</v>
      </c>
      <c r="L44" s="76" t="str">
        <f t="shared" si="3"/>
        <v xml:space="preserve"> </v>
      </c>
      <c r="M44" s="79"/>
      <c r="N44" s="80"/>
      <c r="O44" s="80"/>
      <c r="P44" s="75">
        <f t="shared" si="4"/>
        <v>0</v>
      </c>
      <c r="Q44" s="76" t="str">
        <f t="shared" si="1"/>
        <v xml:space="preserve"> </v>
      </c>
      <c r="R44" s="167"/>
    </row>
    <row r="45" spans="1:18" x14ac:dyDescent="0.25">
      <c r="A45" s="43" t="str">
        <f>AGM!A45</f>
        <v>VIII.1</v>
      </c>
      <c r="B45" s="44">
        <f>AGM!B45</f>
        <v>39</v>
      </c>
      <c r="C45" s="44">
        <f>AGM!C45</f>
        <v>21275</v>
      </c>
      <c r="D45" s="44" t="str">
        <f>AGM!D45</f>
        <v>0086342462</v>
      </c>
      <c r="E45" s="45" t="str">
        <f>AGM!E45</f>
        <v>ZIYAD AIDIN FERDIAN</v>
      </c>
      <c r="F45" s="50" t="str">
        <f>AGM!F45</f>
        <v>L</v>
      </c>
      <c r="G45" s="79"/>
      <c r="H45" s="80"/>
      <c r="I45" s="80"/>
      <c r="J45" s="80"/>
      <c r="K45" s="75">
        <f t="shared" si="2"/>
        <v>0</v>
      </c>
      <c r="L45" s="76" t="str">
        <f t="shared" si="3"/>
        <v xml:space="preserve"> </v>
      </c>
      <c r="M45" s="79"/>
      <c r="N45" s="80"/>
      <c r="O45" s="80"/>
      <c r="P45" s="75">
        <f t="shared" si="4"/>
        <v>0</v>
      </c>
      <c r="Q45" s="76" t="str">
        <f t="shared" si="1"/>
        <v xml:space="preserve"> </v>
      </c>
      <c r="R45" s="167"/>
    </row>
    <row r="46" spans="1:18" x14ac:dyDescent="0.25">
      <c r="A46" s="43" t="str">
        <f>AGM!A46</f>
        <v>VIII.1</v>
      </c>
      <c r="B46" s="44">
        <f>AGM!B46</f>
        <v>40</v>
      </c>
      <c r="C46" s="44">
        <f>AGM!C46</f>
        <v>0</v>
      </c>
      <c r="D46" s="44">
        <f>AGM!D46</f>
        <v>0</v>
      </c>
      <c r="E46" s="45">
        <f>AGM!E46</f>
        <v>0</v>
      </c>
      <c r="F46" s="50">
        <f>AGM!F46</f>
        <v>0</v>
      </c>
      <c r="G46" s="79"/>
      <c r="H46" s="80"/>
      <c r="I46" s="80"/>
      <c r="J46" s="80"/>
      <c r="K46" s="75">
        <f t="shared" si="2"/>
        <v>0</v>
      </c>
      <c r="L46" s="76" t="str">
        <f t="shared" si="3"/>
        <v xml:space="preserve"> </v>
      </c>
      <c r="M46" s="79"/>
      <c r="N46" s="80"/>
      <c r="O46" s="80"/>
      <c r="P46" s="75">
        <f t="shared" si="4"/>
        <v>0</v>
      </c>
      <c r="Q46" s="76" t="str">
        <f t="shared" si="1"/>
        <v xml:space="preserve"> </v>
      </c>
      <c r="R46" s="167"/>
    </row>
    <row r="47" spans="1:18" x14ac:dyDescent="0.25">
      <c r="A47" s="43" t="str">
        <f>AGM!A47</f>
        <v>VIII.2</v>
      </c>
      <c r="B47" s="44">
        <f>AGM!B47</f>
        <v>41</v>
      </c>
      <c r="C47" s="44">
        <f>AGM!C47</f>
        <v>21361</v>
      </c>
      <c r="D47" s="44" t="str">
        <f>AGM!D47</f>
        <v>0076501681</v>
      </c>
      <c r="E47" s="45" t="str">
        <f>AGM!E47</f>
        <v>AHMAD REIFAN BOY</v>
      </c>
      <c r="F47" s="50" t="str">
        <f>AGM!F47</f>
        <v>L</v>
      </c>
      <c r="G47" s="79"/>
      <c r="H47" s="80"/>
      <c r="I47" s="80"/>
      <c r="J47" s="80"/>
      <c r="K47" s="75">
        <f t="shared" si="2"/>
        <v>0</v>
      </c>
      <c r="L47" s="76" t="str">
        <f t="shared" si="3"/>
        <v xml:space="preserve"> </v>
      </c>
      <c r="M47" s="79"/>
      <c r="N47" s="80"/>
      <c r="O47" s="80"/>
      <c r="P47" s="75">
        <f t="shared" si="4"/>
        <v>0</v>
      </c>
      <c r="Q47" s="76" t="str">
        <f t="shared" si="1"/>
        <v xml:space="preserve"> </v>
      </c>
      <c r="R47" s="167"/>
    </row>
    <row r="48" spans="1:18" x14ac:dyDescent="0.25">
      <c r="A48" s="43" t="str">
        <f>AGM!A48</f>
        <v>VIII.2</v>
      </c>
      <c r="B48" s="44">
        <f>AGM!B48</f>
        <v>42</v>
      </c>
      <c r="C48" s="44">
        <f>AGM!C48</f>
        <v>21241</v>
      </c>
      <c r="D48" s="44" t="str">
        <f>AGM!D48</f>
        <v>0074385458</v>
      </c>
      <c r="E48" s="45" t="str">
        <f>AGM!E48</f>
        <v>ANDYNI EKA NADHIRA</v>
      </c>
      <c r="F48" s="50" t="str">
        <f>AGM!F48</f>
        <v>P</v>
      </c>
      <c r="G48" s="79"/>
      <c r="H48" s="80"/>
      <c r="I48" s="80"/>
      <c r="J48" s="80"/>
      <c r="K48" s="75">
        <f t="shared" si="2"/>
        <v>0</v>
      </c>
      <c r="L48" s="76" t="str">
        <f t="shared" si="3"/>
        <v xml:space="preserve"> </v>
      </c>
      <c r="M48" s="79"/>
      <c r="N48" s="80"/>
      <c r="O48" s="80"/>
      <c r="P48" s="75">
        <f t="shared" si="4"/>
        <v>0</v>
      </c>
      <c r="Q48" s="76" t="str">
        <f t="shared" si="1"/>
        <v xml:space="preserve"> </v>
      </c>
      <c r="R48" s="167"/>
    </row>
    <row r="49" spans="1:18" x14ac:dyDescent="0.25">
      <c r="A49" s="43" t="str">
        <f>AGM!A49</f>
        <v>VIII.2</v>
      </c>
      <c r="B49" s="44">
        <f>AGM!B49</f>
        <v>43</v>
      </c>
      <c r="C49" s="44">
        <f>AGM!C49</f>
        <v>21083</v>
      </c>
      <c r="D49" s="44" t="str">
        <f>AGM!D49</f>
        <v>0079518865</v>
      </c>
      <c r="E49" s="45" t="str">
        <f>AGM!E49</f>
        <v>AURA SYIFA HILMIAH</v>
      </c>
      <c r="F49" s="50" t="str">
        <f>AGM!F49</f>
        <v>P</v>
      </c>
      <c r="G49" s="79"/>
      <c r="H49" s="80"/>
      <c r="I49" s="80"/>
      <c r="J49" s="80"/>
      <c r="K49" s="75">
        <f t="shared" si="2"/>
        <v>0</v>
      </c>
      <c r="L49" s="76" t="str">
        <f t="shared" si="3"/>
        <v xml:space="preserve"> </v>
      </c>
      <c r="M49" s="79"/>
      <c r="N49" s="80"/>
      <c r="O49" s="80"/>
      <c r="P49" s="75">
        <f t="shared" si="4"/>
        <v>0</v>
      </c>
      <c r="Q49" s="76" t="str">
        <f t="shared" si="1"/>
        <v xml:space="preserve"> </v>
      </c>
      <c r="R49" s="167"/>
    </row>
    <row r="50" spans="1:18" x14ac:dyDescent="0.25">
      <c r="A50" s="43" t="str">
        <f>AGM!A50</f>
        <v>VIII.2</v>
      </c>
      <c r="B50" s="44">
        <f>AGM!B50</f>
        <v>44</v>
      </c>
      <c r="C50" s="44">
        <f>AGM!C50</f>
        <v>21121</v>
      </c>
      <c r="D50" s="44" t="str">
        <f>AGM!D50</f>
        <v>0074313017</v>
      </c>
      <c r="E50" s="45" t="str">
        <f>AGM!E50</f>
        <v>BIAZ RAMADHAN PUTRA AIMAR</v>
      </c>
      <c r="F50" s="50" t="str">
        <f>AGM!F50</f>
        <v>L</v>
      </c>
      <c r="G50" s="79"/>
      <c r="H50" s="80"/>
      <c r="I50" s="80"/>
      <c r="J50" s="80"/>
      <c r="K50" s="75">
        <f t="shared" si="2"/>
        <v>0</v>
      </c>
      <c r="L50" s="76" t="str">
        <f t="shared" si="3"/>
        <v xml:space="preserve"> </v>
      </c>
      <c r="M50" s="79"/>
      <c r="N50" s="80"/>
      <c r="O50" s="80"/>
      <c r="P50" s="75">
        <f t="shared" si="4"/>
        <v>0</v>
      </c>
      <c r="Q50" s="76" t="str">
        <f t="shared" si="1"/>
        <v xml:space="preserve"> </v>
      </c>
      <c r="R50" s="167"/>
    </row>
    <row r="51" spans="1:18" x14ac:dyDescent="0.25">
      <c r="A51" s="43" t="str">
        <f>AGM!A51</f>
        <v>VIII.2</v>
      </c>
      <c r="B51" s="44">
        <f>AGM!B51</f>
        <v>45</v>
      </c>
      <c r="C51" s="44">
        <f>AGM!C51</f>
        <v>21168</v>
      </c>
      <c r="D51" s="44" t="str">
        <f>AGM!D51</f>
        <v>0076166234</v>
      </c>
      <c r="E51" s="45" t="str">
        <f>AGM!E51</f>
        <v>DIVO RIFASSYA HIENZE</v>
      </c>
      <c r="F51" s="50" t="str">
        <f>AGM!F51</f>
        <v>L</v>
      </c>
      <c r="G51" s="79"/>
      <c r="H51" s="80"/>
      <c r="I51" s="80"/>
      <c r="J51" s="80"/>
      <c r="K51" s="75">
        <f t="shared" si="2"/>
        <v>0</v>
      </c>
      <c r="L51" s="76" t="str">
        <f t="shared" si="3"/>
        <v xml:space="preserve"> </v>
      </c>
      <c r="M51" s="79"/>
      <c r="N51" s="80"/>
      <c r="O51" s="80"/>
      <c r="P51" s="75">
        <f t="shared" si="4"/>
        <v>0</v>
      </c>
      <c r="Q51" s="76" t="str">
        <f t="shared" si="1"/>
        <v xml:space="preserve"> </v>
      </c>
      <c r="R51" s="167"/>
    </row>
    <row r="52" spans="1:18" x14ac:dyDescent="0.25">
      <c r="A52" s="43" t="str">
        <f>AGM!A52</f>
        <v>VIII.2</v>
      </c>
      <c r="B52" s="44">
        <f>AGM!B52</f>
        <v>46</v>
      </c>
      <c r="C52" s="44">
        <f>AGM!C52</f>
        <v>21696</v>
      </c>
      <c r="D52" s="44" t="str">
        <f>AGM!D52</f>
        <v>0086894238</v>
      </c>
      <c r="E52" s="45" t="str">
        <f>AGM!E52</f>
        <v>ERDIAN RISKY MUNAJAT</v>
      </c>
      <c r="F52" s="50" t="str">
        <f>AGM!F52</f>
        <v>L</v>
      </c>
      <c r="G52" s="79"/>
      <c r="H52" s="80"/>
      <c r="I52" s="80"/>
      <c r="J52" s="80"/>
      <c r="K52" s="75">
        <f t="shared" si="2"/>
        <v>0</v>
      </c>
      <c r="L52" s="76" t="str">
        <f t="shared" si="3"/>
        <v xml:space="preserve"> </v>
      </c>
      <c r="M52" s="79"/>
      <c r="N52" s="80"/>
      <c r="O52" s="80"/>
      <c r="P52" s="75">
        <f t="shared" si="4"/>
        <v>0</v>
      </c>
      <c r="Q52" s="76" t="str">
        <f t="shared" si="1"/>
        <v xml:space="preserve"> </v>
      </c>
      <c r="R52" s="167"/>
    </row>
    <row r="53" spans="1:18" x14ac:dyDescent="0.25">
      <c r="A53" s="43" t="str">
        <f>AGM!A53</f>
        <v>VIII.2</v>
      </c>
      <c r="B53" s="44">
        <f>AGM!B53</f>
        <v>47</v>
      </c>
      <c r="C53" s="44">
        <f>AGM!C53</f>
        <v>21327</v>
      </c>
      <c r="D53" s="44" t="str">
        <f>AGM!D53</f>
        <v>0073872233</v>
      </c>
      <c r="E53" s="45" t="str">
        <f>AGM!E53</f>
        <v>EVAN RAMADHANI</v>
      </c>
      <c r="F53" s="50" t="str">
        <f>AGM!F53</f>
        <v>L</v>
      </c>
      <c r="G53" s="79"/>
      <c r="H53" s="80"/>
      <c r="I53" s="80"/>
      <c r="J53" s="80"/>
      <c r="K53" s="75">
        <f t="shared" si="2"/>
        <v>0</v>
      </c>
      <c r="L53" s="76" t="str">
        <f t="shared" si="3"/>
        <v xml:space="preserve"> </v>
      </c>
      <c r="M53" s="79"/>
      <c r="N53" s="80"/>
      <c r="O53" s="80"/>
      <c r="P53" s="75">
        <f t="shared" si="4"/>
        <v>0</v>
      </c>
      <c r="Q53" s="76" t="str">
        <f t="shared" si="1"/>
        <v xml:space="preserve"> </v>
      </c>
      <c r="R53" s="167"/>
    </row>
    <row r="54" spans="1:18" x14ac:dyDescent="0.25">
      <c r="A54" s="43" t="str">
        <f>AGM!A54</f>
        <v>VIII.2</v>
      </c>
      <c r="B54" s="44">
        <f>AGM!B54</f>
        <v>48</v>
      </c>
      <c r="C54" s="44">
        <f>AGM!C54</f>
        <v>21087</v>
      </c>
      <c r="D54" s="44" t="str">
        <f>AGM!D54</f>
        <v>0089134187</v>
      </c>
      <c r="E54" s="45" t="str">
        <f>AGM!E54</f>
        <v>FARABY AZZAM MUTTAQIN</v>
      </c>
      <c r="F54" s="50" t="str">
        <f>AGM!F54</f>
        <v>L</v>
      </c>
      <c r="G54" s="79"/>
      <c r="H54" s="80"/>
      <c r="I54" s="80"/>
      <c r="J54" s="80"/>
      <c r="K54" s="75">
        <f t="shared" si="2"/>
        <v>0</v>
      </c>
      <c r="L54" s="76" t="str">
        <f t="shared" si="3"/>
        <v xml:space="preserve"> </v>
      </c>
      <c r="M54" s="79"/>
      <c r="N54" s="80"/>
      <c r="O54" s="80"/>
      <c r="P54" s="75">
        <f t="shared" si="4"/>
        <v>0</v>
      </c>
      <c r="Q54" s="76" t="str">
        <f t="shared" si="1"/>
        <v xml:space="preserve"> </v>
      </c>
      <c r="R54" s="167"/>
    </row>
    <row r="55" spans="1:18" x14ac:dyDescent="0.25">
      <c r="A55" s="43" t="str">
        <f>AGM!A55</f>
        <v>VIII.2</v>
      </c>
      <c r="B55" s="44">
        <f>AGM!B55</f>
        <v>49</v>
      </c>
      <c r="C55" s="44">
        <f>AGM!C55</f>
        <v>21284</v>
      </c>
      <c r="D55" s="44" t="str">
        <f>AGM!D55</f>
        <v>0067560103</v>
      </c>
      <c r="E55" s="45" t="str">
        <f>AGM!E55</f>
        <v>FARADISIL NADHIRA</v>
      </c>
      <c r="F55" s="50" t="str">
        <f>AGM!F55</f>
        <v>P</v>
      </c>
      <c r="G55" s="79"/>
      <c r="H55" s="80"/>
      <c r="I55" s="80"/>
      <c r="J55" s="80"/>
      <c r="K55" s="75">
        <f t="shared" si="2"/>
        <v>0</v>
      </c>
      <c r="L55" s="76" t="str">
        <f t="shared" si="3"/>
        <v xml:space="preserve"> </v>
      </c>
      <c r="M55" s="79"/>
      <c r="N55" s="80"/>
      <c r="O55" s="80"/>
      <c r="P55" s="75">
        <f t="shared" si="4"/>
        <v>0</v>
      </c>
      <c r="Q55" s="76" t="str">
        <f t="shared" si="1"/>
        <v xml:space="preserve"> </v>
      </c>
      <c r="R55" s="167"/>
    </row>
    <row r="56" spans="1:18" x14ac:dyDescent="0.25">
      <c r="A56" s="43" t="str">
        <f>AGM!A56</f>
        <v>VIII.2</v>
      </c>
      <c r="B56" s="44">
        <f>AGM!B56</f>
        <v>50</v>
      </c>
      <c r="C56" s="44">
        <f>AGM!C56</f>
        <v>21370</v>
      </c>
      <c r="D56" s="44" t="str">
        <f>AGM!D56</f>
        <v>0083377742</v>
      </c>
      <c r="E56" s="45" t="str">
        <f>AGM!E56</f>
        <v>FARI RAMANDA</v>
      </c>
      <c r="F56" s="50" t="str">
        <f>AGM!F56</f>
        <v>L</v>
      </c>
      <c r="G56" s="79"/>
      <c r="H56" s="80"/>
      <c r="I56" s="80"/>
      <c r="J56" s="80"/>
      <c r="K56" s="75">
        <f t="shared" si="2"/>
        <v>0</v>
      </c>
      <c r="L56" s="76" t="str">
        <f t="shared" si="3"/>
        <v xml:space="preserve"> </v>
      </c>
      <c r="M56" s="79"/>
      <c r="N56" s="80"/>
      <c r="O56" s="80"/>
      <c r="P56" s="75">
        <f t="shared" si="4"/>
        <v>0</v>
      </c>
      <c r="Q56" s="76" t="str">
        <f t="shared" si="1"/>
        <v xml:space="preserve"> </v>
      </c>
      <c r="R56" s="167"/>
    </row>
    <row r="57" spans="1:18" x14ac:dyDescent="0.25">
      <c r="A57" s="43" t="str">
        <f>AGM!A57</f>
        <v>VIII.2</v>
      </c>
      <c r="B57" s="44">
        <f>AGM!B57</f>
        <v>51</v>
      </c>
      <c r="C57" s="44">
        <f>AGM!C57</f>
        <v>21371</v>
      </c>
      <c r="D57" s="44" t="str">
        <f>AGM!D57</f>
        <v>0083896697</v>
      </c>
      <c r="E57" s="45" t="str">
        <f>AGM!E57</f>
        <v>FARRAH AISYAH MAULIDA</v>
      </c>
      <c r="F57" s="50" t="str">
        <f>AGM!F57</f>
        <v>P</v>
      </c>
      <c r="G57" s="79"/>
      <c r="H57" s="80"/>
      <c r="I57" s="80"/>
      <c r="J57" s="80"/>
      <c r="K57" s="75">
        <f t="shared" si="2"/>
        <v>0</v>
      </c>
      <c r="L57" s="76" t="str">
        <f t="shared" si="3"/>
        <v xml:space="preserve"> </v>
      </c>
      <c r="M57" s="79"/>
      <c r="N57" s="80"/>
      <c r="O57" s="80"/>
      <c r="P57" s="75">
        <f t="shared" si="4"/>
        <v>0</v>
      </c>
      <c r="Q57" s="76" t="str">
        <f t="shared" si="1"/>
        <v xml:space="preserve"> </v>
      </c>
      <c r="R57" s="167"/>
    </row>
    <row r="58" spans="1:18" x14ac:dyDescent="0.25">
      <c r="A58" s="43" t="str">
        <f>AGM!A58</f>
        <v>VIII.2</v>
      </c>
      <c r="B58" s="44">
        <f>AGM!B58</f>
        <v>52</v>
      </c>
      <c r="C58" s="44">
        <f>AGM!C58</f>
        <v>21375</v>
      </c>
      <c r="D58" s="44" t="str">
        <f>AGM!D58</f>
        <v>0086167499</v>
      </c>
      <c r="E58" s="45" t="str">
        <f>AGM!E58</f>
        <v>JESSICA MUTIARA ROMAULI PARDEDE</v>
      </c>
      <c r="F58" s="50" t="str">
        <f>AGM!F58</f>
        <v>P</v>
      </c>
      <c r="G58" s="79"/>
      <c r="H58" s="80"/>
      <c r="I58" s="80"/>
      <c r="J58" s="80"/>
      <c r="K58" s="75">
        <f t="shared" si="2"/>
        <v>0</v>
      </c>
      <c r="L58" s="76" t="str">
        <f t="shared" si="3"/>
        <v xml:space="preserve"> </v>
      </c>
      <c r="M58" s="79"/>
      <c r="N58" s="80"/>
      <c r="O58" s="80"/>
      <c r="P58" s="75">
        <f t="shared" si="4"/>
        <v>0</v>
      </c>
      <c r="Q58" s="76" t="str">
        <f t="shared" si="1"/>
        <v xml:space="preserve"> </v>
      </c>
      <c r="R58" s="167"/>
    </row>
    <row r="59" spans="1:18" x14ac:dyDescent="0.25">
      <c r="A59" s="43" t="str">
        <f>AGM!A59</f>
        <v>VIII.2</v>
      </c>
      <c r="B59" s="44">
        <f>AGM!B59</f>
        <v>53</v>
      </c>
      <c r="C59" s="44">
        <f>AGM!C59</f>
        <v>21287</v>
      </c>
      <c r="D59" s="44" t="str">
        <f>AGM!D59</f>
        <v>0076293899</v>
      </c>
      <c r="E59" s="45" t="str">
        <f>AGM!E59</f>
        <v>JONATHAN SURYA PANGESTU</v>
      </c>
      <c r="F59" s="50" t="str">
        <f>AGM!F59</f>
        <v>L</v>
      </c>
      <c r="G59" s="79"/>
      <c r="H59" s="80"/>
      <c r="I59" s="80"/>
      <c r="J59" s="80"/>
      <c r="K59" s="75">
        <f t="shared" si="2"/>
        <v>0</v>
      </c>
      <c r="L59" s="76" t="str">
        <f t="shared" si="3"/>
        <v xml:space="preserve"> </v>
      </c>
      <c r="M59" s="79"/>
      <c r="N59" s="80"/>
      <c r="O59" s="80"/>
      <c r="P59" s="75">
        <f t="shared" si="4"/>
        <v>0</v>
      </c>
      <c r="Q59" s="76" t="str">
        <f t="shared" si="1"/>
        <v xml:space="preserve"> </v>
      </c>
      <c r="R59" s="167"/>
    </row>
    <row r="60" spans="1:18" x14ac:dyDescent="0.25">
      <c r="A60" s="43" t="str">
        <f>AGM!A60</f>
        <v>VIII.2</v>
      </c>
      <c r="B60" s="44">
        <f>AGM!B60</f>
        <v>54</v>
      </c>
      <c r="C60" s="44">
        <f>AGM!C60</f>
        <v>21331</v>
      </c>
      <c r="D60" s="44" t="str">
        <f>AGM!D60</f>
        <v>0074122083</v>
      </c>
      <c r="E60" s="45" t="str">
        <f>AGM!E60</f>
        <v>KAYLA ALYSSA MARTIN</v>
      </c>
      <c r="F60" s="50" t="str">
        <f>AGM!F60</f>
        <v>P</v>
      </c>
      <c r="G60" s="79"/>
      <c r="H60" s="80"/>
      <c r="I60" s="80"/>
      <c r="J60" s="80"/>
      <c r="K60" s="75">
        <f t="shared" si="2"/>
        <v>0</v>
      </c>
      <c r="L60" s="76" t="str">
        <f t="shared" si="3"/>
        <v xml:space="preserve"> </v>
      </c>
      <c r="M60" s="79"/>
      <c r="N60" s="80"/>
      <c r="O60" s="80"/>
      <c r="P60" s="75">
        <f t="shared" si="4"/>
        <v>0</v>
      </c>
      <c r="Q60" s="76" t="str">
        <f t="shared" si="1"/>
        <v xml:space="preserve"> </v>
      </c>
      <c r="R60" s="167"/>
    </row>
    <row r="61" spans="1:18" x14ac:dyDescent="0.25">
      <c r="A61" s="43" t="str">
        <f>AGM!A61</f>
        <v>VIII.2</v>
      </c>
      <c r="B61" s="44">
        <f>AGM!B61</f>
        <v>55</v>
      </c>
      <c r="C61" s="44">
        <f>AGM!C61</f>
        <v>21697</v>
      </c>
      <c r="D61" s="44" t="str">
        <f>AGM!D61</f>
        <v>0085849786</v>
      </c>
      <c r="E61" s="45" t="str">
        <f>AGM!E61</f>
        <v>KHALYSA SHAYRA</v>
      </c>
      <c r="F61" s="50" t="str">
        <f>AGM!F61</f>
        <v>P</v>
      </c>
      <c r="G61" s="79"/>
      <c r="H61" s="80"/>
      <c r="I61" s="80"/>
      <c r="J61" s="80"/>
      <c r="K61" s="75">
        <f t="shared" si="2"/>
        <v>0</v>
      </c>
      <c r="L61" s="76" t="str">
        <f t="shared" si="3"/>
        <v xml:space="preserve"> </v>
      </c>
      <c r="M61" s="79"/>
      <c r="N61" s="80"/>
      <c r="O61" s="80"/>
      <c r="P61" s="75">
        <f t="shared" si="4"/>
        <v>0</v>
      </c>
      <c r="Q61" s="76" t="str">
        <f t="shared" si="1"/>
        <v xml:space="preserve"> </v>
      </c>
      <c r="R61" s="167"/>
    </row>
    <row r="62" spans="1:18" x14ac:dyDescent="0.25">
      <c r="A62" s="43" t="str">
        <f>AGM!A62</f>
        <v>VIII.2</v>
      </c>
      <c r="B62" s="44">
        <f>AGM!B62</f>
        <v>56</v>
      </c>
      <c r="C62" s="44">
        <f>AGM!C62</f>
        <v>21334</v>
      </c>
      <c r="D62" s="44" t="str">
        <f>AGM!D62</f>
        <v>0076138652</v>
      </c>
      <c r="E62" s="45" t="str">
        <f>AGM!E62</f>
        <v>KYLLA SALY JOVANKA</v>
      </c>
      <c r="F62" s="50" t="str">
        <f>AGM!F62</f>
        <v>P</v>
      </c>
      <c r="G62" s="79"/>
      <c r="H62" s="80"/>
      <c r="I62" s="80"/>
      <c r="J62" s="80"/>
      <c r="K62" s="75">
        <f t="shared" si="2"/>
        <v>0</v>
      </c>
      <c r="L62" s="76" t="str">
        <f t="shared" si="3"/>
        <v xml:space="preserve"> </v>
      </c>
      <c r="M62" s="79"/>
      <c r="N62" s="80"/>
      <c r="O62" s="80"/>
      <c r="P62" s="75">
        <f t="shared" si="4"/>
        <v>0</v>
      </c>
      <c r="Q62" s="76" t="str">
        <f t="shared" si="1"/>
        <v xml:space="preserve"> </v>
      </c>
      <c r="R62" s="167"/>
    </row>
    <row r="63" spans="1:18" x14ac:dyDescent="0.25">
      <c r="A63" s="43" t="str">
        <f>AGM!A63</f>
        <v>VIII.2</v>
      </c>
      <c r="B63" s="44">
        <f>AGM!B63</f>
        <v>57</v>
      </c>
      <c r="C63" s="44">
        <f>AGM!C63</f>
        <v>21093</v>
      </c>
      <c r="D63" s="44" t="str">
        <f>AGM!D63</f>
        <v>0081999729</v>
      </c>
      <c r="E63" s="45" t="str">
        <f>AGM!E63</f>
        <v>MALIKA ALYA FAYSHA</v>
      </c>
      <c r="F63" s="50" t="str">
        <f>AGM!F63</f>
        <v>P</v>
      </c>
      <c r="G63" s="79"/>
      <c r="H63" s="80"/>
      <c r="I63" s="80"/>
      <c r="J63" s="80"/>
      <c r="K63" s="75">
        <f t="shared" si="2"/>
        <v>0</v>
      </c>
      <c r="L63" s="76" t="str">
        <f t="shared" si="3"/>
        <v xml:space="preserve"> </v>
      </c>
      <c r="M63" s="79"/>
      <c r="N63" s="80"/>
      <c r="O63" s="80"/>
      <c r="P63" s="75">
        <f t="shared" si="4"/>
        <v>0</v>
      </c>
      <c r="Q63" s="76" t="str">
        <f t="shared" si="1"/>
        <v xml:space="preserve"> </v>
      </c>
      <c r="R63" s="167"/>
    </row>
    <row r="64" spans="1:18" x14ac:dyDescent="0.25">
      <c r="A64" s="43" t="str">
        <f>AGM!A64</f>
        <v>VIII.2</v>
      </c>
      <c r="B64" s="44">
        <f>AGM!B64</f>
        <v>58</v>
      </c>
      <c r="C64" s="44">
        <f>AGM!C64</f>
        <v>21254</v>
      </c>
      <c r="D64" s="44" t="str">
        <f>AGM!D64</f>
        <v>0075786534</v>
      </c>
      <c r="E64" s="45" t="str">
        <f>AGM!E64</f>
        <v>MOHAMMAD EVAN RIVALDI</v>
      </c>
      <c r="F64" s="50" t="str">
        <f>AGM!F64</f>
        <v>L</v>
      </c>
      <c r="G64" s="79"/>
      <c r="H64" s="80"/>
      <c r="I64" s="80"/>
      <c r="J64" s="80"/>
      <c r="K64" s="75">
        <f t="shared" si="2"/>
        <v>0</v>
      </c>
      <c r="L64" s="76" t="str">
        <f t="shared" si="3"/>
        <v xml:space="preserve"> </v>
      </c>
      <c r="M64" s="79"/>
      <c r="N64" s="80"/>
      <c r="O64" s="80"/>
      <c r="P64" s="75">
        <f t="shared" si="4"/>
        <v>0</v>
      </c>
      <c r="Q64" s="76" t="str">
        <f t="shared" si="1"/>
        <v xml:space="preserve"> </v>
      </c>
      <c r="R64" s="167"/>
    </row>
    <row r="65" spans="1:18" x14ac:dyDescent="0.25">
      <c r="A65" s="43" t="str">
        <f>AGM!A65</f>
        <v>VIII.2</v>
      </c>
      <c r="B65" s="44">
        <f>AGM!B65</f>
        <v>59</v>
      </c>
      <c r="C65" s="44">
        <f>AGM!C65</f>
        <v>21180</v>
      </c>
      <c r="D65" s="44" t="str">
        <f>AGM!D65</f>
        <v>0086160397</v>
      </c>
      <c r="E65" s="45" t="str">
        <f>AGM!E65</f>
        <v>MUHAMMAD ANDHIKA PRATAMA</v>
      </c>
      <c r="F65" s="50" t="str">
        <f>AGM!F65</f>
        <v>L</v>
      </c>
      <c r="G65" s="79"/>
      <c r="H65" s="80"/>
      <c r="I65" s="80"/>
      <c r="J65" s="80"/>
      <c r="K65" s="75">
        <f t="shared" si="2"/>
        <v>0</v>
      </c>
      <c r="L65" s="76" t="str">
        <f t="shared" si="3"/>
        <v xml:space="preserve"> </v>
      </c>
      <c r="M65" s="79"/>
      <c r="N65" s="80"/>
      <c r="O65" s="80"/>
      <c r="P65" s="75">
        <f t="shared" si="4"/>
        <v>0</v>
      </c>
      <c r="Q65" s="76" t="str">
        <f t="shared" si="1"/>
        <v xml:space="preserve"> </v>
      </c>
      <c r="R65" s="167"/>
    </row>
    <row r="66" spans="1:18" x14ac:dyDescent="0.25">
      <c r="A66" s="43" t="str">
        <f>AGM!A66</f>
        <v>VIII.2</v>
      </c>
      <c r="B66" s="44">
        <f>AGM!B66</f>
        <v>60</v>
      </c>
      <c r="C66" s="44">
        <f>AGM!C66</f>
        <v>21135</v>
      </c>
      <c r="D66" s="44" t="str">
        <f>AGM!D66</f>
        <v>0072943315</v>
      </c>
      <c r="E66" s="45" t="str">
        <f>AGM!E66</f>
        <v>MUHAMMAD HARBIYANSYAH</v>
      </c>
      <c r="F66" s="50" t="str">
        <f>AGM!F66</f>
        <v>L</v>
      </c>
      <c r="G66" s="79"/>
      <c r="H66" s="80"/>
      <c r="I66" s="80"/>
      <c r="J66" s="80"/>
      <c r="K66" s="75">
        <f t="shared" si="2"/>
        <v>0</v>
      </c>
      <c r="L66" s="76" t="str">
        <f t="shared" si="3"/>
        <v xml:space="preserve"> </v>
      </c>
      <c r="M66" s="79"/>
      <c r="N66" s="80"/>
      <c r="O66" s="80"/>
      <c r="P66" s="75">
        <f t="shared" si="4"/>
        <v>0</v>
      </c>
      <c r="Q66" s="76" t="str">
        <f t="shared" si="1"/>
        <v xml:space="preserve"> </v>
      </c>
      <c r="R66" s="167"/>
    </row>
    <row r="67" spans="1:18" x14ac:dyDescent="0.25">
      <c r="A67" s="43" t="str">
        <f>AGM!A67</f>
        <v>VIII.2</v>
      </c>
      <c r="B67" s="44">
        <f>AGM!B67</f>
        <v>61</v>
      </c>
      <c r="C67" s="44">
        <f>AGM!C67</f>
        <v>21342</v>
      </c>
      <c r="D67" s="44" t="str">
        <f>AGM!D67</f>
        <v>0076862168</v>
      </c>
      <c r="E67" s="45" t="str">
        <f>AGM!E67</f>
        <v>MUHAMMAD RASHYA ALI</v>
      </c>
      <c r="F67" s="50" t="str">
        <f>AGM!F67</f>
        <v>L</v>
      </c>
      <c r="G67" s="79"/>
      <c r="H67" s="80"/>
      <c r="I67" s="80"/>
      <c r="J67" s="80"/>
      <c r="K67" s="75">
        <f t="shared" si="2"/>
        <v>0</v>
      </c>
      <c r="L67" s="76" t="str">
        <f t="shared" si="3"/>
        <v xml:space="preserve"> </v>
      </c>
      <c r="M67" s="79"/>
      <c r="N67" s="80"/>
      <c r="O67" s="80"/>
      <c r="P67" s="75">
        <f t="shared" si="4"/>
        <v>0</v>
      </c>
      <c r="Q67" s="76" t="str">
        <f t="shared" si="1"/>
        <v xml:space="preserve"> </v>
      </c>
      <c r="R67" s="167"/>
    </row>
    <row r="68" spans="1:18" x14ac:dyDescent="0.25">
      <c r="A68" s="43" t="str">
        <f>AGM!A68</f>
        <v>VIII.2</v>
      </c>
      <c r="B68" s="44">
        <f>AGM!B68</f>
        <v>62</v>
      </c>
      <c r="C68" s="44">
        <f>AGM!C68</f>
        <v>21222</v>
      </c>
      <c r="D68" s="44" t="str">
        <f>AGM!D68</f>
        <v>0081021916</v>
      </c>
      <c r="E68" s="45" t="str">
        <f>AGM!E68</f>
        <v>MUHAMMAD RIZKY PRATAMA</v>
      </c>
      <c r="F68" s="50" t="str">
        <f>AGM!F68</f>
        <v>L</v>
      </c>
      <c r="G68" s="79"/>
      <c r="H68" s="80"/>
      <c r="I68" s="80"/>
      <c r="J68" s="80"/>
      <c r="K68" s="75">
        <f t="shared" si="2"/>
        <v>0</v>
      </c>
      <c r="L68" s="76" t="str">
        <f t="shared" si="3"/>
        <v xml:space="preserve"> </v>
      </c>
      <c r="M68" s="79"/>
      <c r="N68" s="80"/>
      <c r="O68" s="80"/>
      <c r="P68" s="75">
        <f t="shared" si="4"/>
        <v>0</v>
      </c>
      <c r="Q68" s="76" t="str">
        <f t="shared" si="1"/>
        <v xml:space="preserve"> </v>
      </c>
      <c r="R68" s="167"/>
    </row>
    <row r="69" spans="1:18" x14ac:dyDescent="0.25">
      <c r="A69" s="43" t="str">
        <f>AGM!A69</f>
        <v>VIII.2</v>
      </c>
      <c r="B69" s="44">
        <f>AGM!B69</f>
        <v>63</v>
      </c>
      <c r="C69" s="44">
        <f>AGM!C69</f>
        <v>21258</v>
      </c>
      <c r="D69" s="44" t="str">
        <f>AGM!D69</f>
        <v>0074213949</v>
      </c>
      <c r="E69" s="45" t="str">
        <f>AGM!E69</f>
        <v>MUKHAMAD THAWAF AL MABRUR</v>
      </c>
      <c r="F69" s="50" t="str">
        <f>AGM!F69</f>
        <v>L</v>
      </c>
      <c r="G69" s="79"/>
      <c r="H69" s="80"/>
      <c r="I69" s="80"/>
      <c r="J69" s="80"/>
      <c r="K69" s="75">
        <f t="shared" si="2"/>
        <v>0</v>
      </c>
      <c r="L69" s="76" t="str">
        <f t="shared" si="3"/>
        <v xml:space="preserve"> </v>
      </c>
      <c r="M69" s="79"/>
      <c r="N69" s="80"/>
      <c r="O69" s="80"/>
      <c r="P69" s="75">
        <f t="shared" si="4"/>
        <v>0</v>
      </c>
      <c r="Q69" s="76" t="str">
        <f t="shared" si="1"/>
        <v xml:space="preserve"> </v>
      </c>
      <c r="R69" s="167"/>
    </row>
    <row r="70" spans="1:18" x14ac:dyDescent="0.25">
      <c r="A70" s="43" t="str">
        <f>AGM!A70</f>
        <v>VIII.2</v>
      </c>
      <c r="B70" s="44">
        <f>AGM!B70</f>
        <v>64</v>
      </c>
      <c r="C70" s="44">
        <f>AGM!C70</f>
        <v>21260</v>
      </c>
      <c r="D70" s="44" t="str">
        <f>AGM!D70</f>
        <v>0089157122</v>
      </c>
      <c r="E70" s="45" t="str">
        <f>AGM!E70</f>
        <v>NADINE KARUNIA AZAHRA</v>
      </c>
      <c r="F70" s="50" t="str">
        <f>AGM!F70</f>
        <v>P</v>
      </c>
      <c r="G70" s="79"/>
      <c r="H70" s="80"/>
      <c r="I70" s="80"/>
      <c r="J70" s="80"/>
      <c r="K70" s="75">
        <f t="shared" si="2"/>
        <v>0</v>
      </c>
      <c r="L70" s="76" t="str">
        <f t="shared" si="3"/>
        <v xml:space="preserve"> </v>
      </c>
      <c r="M70" s="79"/>
      <c r="N70" s="80"/>
      <c r="O70" s="80"/>
      <c r="P70" s="75">
        <f t="shared" si="4"/>
        <v>0</v>
      </c>
      <c r="Q70" s="76" t="str">
        <f t="shared" si="1"/>
        <v xml:space="preserve"> </v>
      </c>
      <c r="R70" s="167"/>
    </row>
    <row r="71" spans="1:18" x14ac:dyDescent="0.25">
      <c r="A71" s="43" t="str">
        <f>AGM!A71</f>
        <v>VIII.2</v>
      </c>
      <c r="B71" s="44">
        <f>AGM!B71</f>
        <v>65</v>
      </c>
      <c r="C71" s="44">
        <f>AGM!C71</f>
        <v>21184</v>
      </c>
      <c r="D71" s="44" t="str">
        <f>AGM!D71</f>
        <v>0073394223</v>
      </c>
      <c r="E71" s="45" t="str">
        <f>AGM!E71</f>
        <v>NASYWA RAISSA</v>
      </c>
      <c r="F71" s="50" t="str">
        <f>AGM!F71</f>
        <v>P</v>
      </c>
      <c r="G71" s="79"/>
      <c r="H71" s="80"/>
      <c r="I71" s="80"/>
      <c r="J71" s="80"/>
      <c r="K71" s="75">
        <f t="shared" si="2"/>
        <v>0</v>
      </c>
      <c r="L71" s="76" t="str">
        <f t="shared" ref="L71:L134" si="5">VLOOKUP(K71,predikat,2)</f>
        <v xml:space="preserve"> </v>
      </c>
      <c r="M71" s="79"/>
      <c r="N71" s="80"/>
      <c r="O71" s="80"/>
      <c r="P71" s="75">
        <f t="shared" si="4"/>
        <v>0</v>
      </c>
      <c r="Q71" s="76" t="str">
        <f t="shared" ref="Q71:Q134" si="6">VLOOKUP(P71,predikat,2)</f>
        <v xml:space="preserve"> </v>
      </c>
      <c r="R71" s="167"/>
    </row>
    <row r="72" spans="1:18" x14ac:dyDescent="0.25">
      <c r="A72" s="43" t="str">
        <f>AGM!A72</f>
        <v>VIII.2</v>
      </c>
      <c r="B72" s="44">
        <f>AGM!B72</f>
        <v>66</v>
      </c>
      <c r="C72" s="44">
        <f>AGM!C72</f>
        <v>21103</v>
      </c>
      <c r="D72" s="44" t="str">
        <f>AGM!D72</f>
        <v>0075352630</v>
      </c>
      <c r="E72" s="45" t="str">
        <f>AGM!E72</f>
        <v>NAURA AULIA SABRINA</v>
      </c>
      <c r="F72" s="50" t="str">
        <f>AGM!F72</f>
        <v>P</v>
      </c>
      <c r="G72" s="79"/>
      <c r="H72" s="80"/>
      <c r="I72" s="80"/>
      <c r="J72" s="80"/>
      <c r="K72" s="75">
        <f t="shared" ref="K72:K135" si="7">IF(COUNTA(G72:I72)=0,0,ROUND((SUM(G72:I72)/COUNTA(G72:I72)*$J$1+SUM(J72)*$J$2)/($J$1+$J$2),0))</f>
        <v>0</v>
      </c>
      <c r="L72" s="76" t="str">
        <f t="shared" si="5"/>
        <v xml:space="preserve"> </v>
      </c>
      <c r="M72" s="79"/>
      <c r="N72" s="80"/>
      <c r="O72" s="80"/>
      <c r="P72" s="75">
        <f t="shared" ref="P72:P135" si="8">IF(SUM(M72:O72)=0,0,ROUND(SUM(M72:O72)/COUNTA(M72:O72),0))</f>
        <v>0</v>
      </c>
      <c r="Q72" s="76" t="str">
        <f t="shared" si="6"/>
        <v xml:space="preserve"> </v>
      </c>
      <c r="R72" s="167"/>
    </row>
    <row r="73" spans="1:18" x14ac:dyDescent="0.25">
      <c r="A73" s="43" t="str">
        <f>AGM!A73</f>
        <v>VIII.2</v>
      </c>
      <c r="B73" s="44">
        <f>AGM!B73</f>
        <v>67</v>
      </c>
      <c r="C73" s="44">
        <f>AGM!C73</f>
        <v>21302</v>
      </c>
      <c r="D73" s="44" t="str">
        <f>AGM!D73</f>
        <v>0086347214</v>
      </c>
      <c r="E73" s="45" t="str">
        <f>AGM!E73</f>
        <v>NUR ANNISA</v>
      </c>
      <c r="F73" s="50" t="str">
        <f>AGM!F73</f>
        <v>P</v>
      </c>
      <c r="G73" s="79"/>
      <c r="H73" s="80"/>
      <c r="I73" s="80"/>
      <c r="J73" s="80"/>
      <c r="K73" s="75">
        <f t="shared" si="7"/>
        <v>0</v>
      </c>
      <c r="L73" s="76" t="str">
        <f t="shared" si="5"/>
        <v xml:space="preserve"> </v>
      </c>
      <c r="M73" s="79"/>
      <c r="N73" s="80"/>
      <c r="O73" s="80"/>
      <c r="P73" s="75">
        <f t="shared" si="8"/>
        <v>0</v>
      </c>
      <c r="Q73" s="76" t="str">
        <f t="shared" si="6"/>
        <v xml:space="preserve"> </v>
      </c>
      <c r="R73" s="167"/>
    </row>
    <row r="74" spans="1:18" x14ac:dyDescent="0.25">
      <c r="A74" s="43" t="str">
        <f>AGM!A74</f>
        <v>VIII.2</v>
      </c>
      <c r="B74" s="44">
        <f>AGM!B74</f>
        <v>68</v>
      </c>
      <c r="C74" s="44">
        <f>AGM!C74</f>
        <v>21304</v>
      </c>
      <c r="D74" s="44" t="str">
        <f>AGM!D74</f>
        <v>0075471504</v>
      </c>
      <c r="E74" s="45" t="str">
        <f>AGM!E74</f>
        <v>PUTRI IZZA FAKHIRA</v>
      </c>
      <c r="F74" s="50" t="str">
        <f>AGM!F74</f>
        <v>P</v>
      </c>
      <c r="G74" s="79"/>
      <c r="H74" s="80"/>
      <c r="I74" s="80"/>
      <c r="J74" s="80"/>
      <c r="K74" s="75">
        <f t="shared" si="7"/>
        <v>0</v>
      </c>
      <c r="L74" s="76" t="str">
        <f t="shared" si="5"/>
        <v xml:space="preserve"> </v>
      </c>
      <c r="M74" s="79"/>
      <c r="N74" s="80"/>
      <c r="O74" s="80"/>
      <c r="P74" s="75">
        <f t="shared" si="8"/>
        <v>0</v>
      </c>
      <c r="Q74" s="76" t="str">
        <f t="shared" si="6"/>
        <v xml:space="preserve"> </v>
      </c>
      <c r="R74" s="167"/>
    </row>
    <row r="75" spans="1:18" x14ac:dyDescent="0.25">
      <c r="A75" s="43" t="str">
        <f>AGM!A75</f>
        <v>VIII.2</v>
      </c>
      <c r="B75" s="44">
        <f>AGM!B75</f>
        <v>69</v>
      </c>
      <c r="C75" s="44">
        <f>AGM!C75</f>
        <v>21144</v>
      </c>
      <c r="D75" s="44" t="str">
        <f>AGM!D75</f>
        <v>0083014118</v>
      </c>
      <c r="E75" s="45" t="str">
        <f>AGM!E75</f>
        <v>RAFAEL FAROLD HEBERT SILALAHI</v>
      </c>
      <c r="F75" s="50" t="str">
        <f>AGM!F75</f>
        <v>L</v>
      </c>
      <c r="G75" s="79"/>
      <c r="H75" s="80"/>
      <c r="I75" s="80"/>
      <c r="J75" s="80"/>
      <c r="K75" s="75">
        <f t="shared" si="7"/>
        <v>0</v>
      </c>
      <c r="L75" s="76" t="str">
        <f t="shared" si="5"/>
        <v xml:space="preserve"> </v>
      </c>
      <c r="M75" s="79"/>
      <c r="N75" s="80"/>
      <c r="O75" s="80"/>
      <c r="P75" s="75">
        <f t="shared" si="8"/>
        <v>0</v>
      </c>
      <c r="Q75" s="76" t="str">
        <f t="shared" si="6"/>
        <v xml:space="preserve"> </v>
      </c>
      <c r="R75" s="167"/>
    </row>
    <row r="76" spans="1:18" x14ac:dyDescent="0.25">
      <c r="A76" s="43" t="str">
        <f>AGM!A76</f>
        <v>VIII.2</v>
      </c>
      <c r="B76" s="44">
        <f>AGM!B76</f>
        <v>70</v>
      </c>
      <c r="C76" s="44">
        <f>AGM!C76</f>
        <v>21347</v>
      </c>
      <c r="D76" s="44" t="str">
        <f>AGM!D76</f>
        <v>0071041287</v>
      </c>
      <c r="E76" s="45" t="str">
        <f>AGM!E76</f>
        <v>RAIHAN ILHAMSYAH</v>
      </c>
      <c r="F76" s="50" t="str">
        <f>AGM!F76</f>
        <v>L</v>
      </c>
      <c r="G76" s="79"/>
      <c r="H76" s="80"/>
      <c r="I76" s="80"/>
      <c r="J76" s="80"/>
      <c r="K76" s="75">
        <f t="shared" si="7"/>
        <v>0</v>
      </c>
      <c r="L76" s="76" t="str">
        <f t="shared" si="5"/>
        <v xml:space="preserve"> </v>
      </c>
      <c r="M76" s="79"/>
      <c r="N76" s="80"/>
      <c r="O76" s="80"/>
      <c r="P76" s="75">
        <f t="shared" si="8"/>
        <v>0</v>
      </c>
      <c r="Q76" s="76" t="str">
        <f t="shared" si="6"/>
        <v xml:space="preserve"> </v>
      </c>
      <c r="R76" s="167"/>
    </row>
    <row r="77" spans="1:18" x14ac:dyDescent="0.25">
      <c r="A77" s="43" t="str">
        <f>AGM!A77</f>
        <v>VIII.2</v>
      </c>
      <c r="B77" s="44">
        <f>AGM!B77</f>
        <v>71</v>
      </c>
      <c r="C77" s="44">
        <f>AGM!C77</f>
        <v>21348</v>
      </c>
      <c r="D77" s="44" t="str">
        <f>AGM!D77</f>
        <v>0071330675</v>
      </c>
      <c r="E77" s="45" t="str">
        <f>AGM!E77</f>
        <v>RANGGA EKA PURNAMA</v>
      </c>
      <c r="F77" s="50" t="str">
        <f>AGM!F77</f>
        <v>L</v>
      </c>
      <c r="G77" s="79"/>
      <c r="H77" s="80"/>
      <c r="I77" s="80"/>
      <c r="J77" s="80"/>
      <c r="K77" s="75">
        <f t="shared" si="7"/>
        <v>0</v>
      </c>
      <c r="L77" s="76" t="str">
        <f t="shared" si="5"/>
        <v xml:space="preserve"> </v>
      </c>
      <c r="M77" s="79"/>
      <c r="N77" s="80"/>
      <c r="O77" s="80"/>
      <c r="P77" s="75">
        <f t="shared" si="8"/>
        <v>0</v>
      </c>
      <c r="Q77" s="76" t="str">
        <f t="shared" si="6"/>
        <v xml:space="preserve"> </v>
      </c>
      <c r="R77" s="167"/>
    </row>
    <row r="78" spans="1:18" x14ac:dyDescent="0.25">
      <c r="A78" s="43" t="str">
        <f>AGM!A78</f>
        <v>VIII.2</v>
      </c>
      <c r="B78" s="44">
        <f>AGM!B78</f>
        <v>72</v>
      </c>
      <c r="C78" s="44">
        <f>AGM!C78</f>
        <v>21306</v>
      </c>
      <c r="D78" s="44" t="str">
        <f>AGM!D78</f>
        <v>0078174000</v>
      </c>
      <c r="E78" s="45" t="str">
        <f>AGM!E78</f>
        <v>RATNA JUWITA</v>
      </c>
      <c r="F78" s="50" t="str">
        <f>AGM!F78</f>
        <v>P</v>
      </c>
      <c r="G78" s="79"/>
      <c r="H78" s="80"/>
      <c r="I78" s="80"/>
      <c r="J78" s="80"/>
      <c r="K78" s="75">
        <f t="shared" si="7"/>
        <v>0</v>
      </c>
      <c r="L78" s="76" t="str">
        <f t="shared" si="5"/>
        <v xml:space="preserve"> </v>
      </c>
      <c r="M78" s="79"/>
      <c r="N78" s="80"/>
      <c r="O78" s="80"/>
      <c r="P78" s="75">
        <f t="shared" si="8"/>
        <v>0</v>
      </c>
      <c r="Q78" s="76" t="str">
        <f t="shared" si="6"/>
        <v xml:space="preserve"> </v>
      </c>
      <c r="R78" s="167"/>
    </row>
    <row r="79" spans="1:18" x14ac:dyDescent="0.25">
      <c r="A79" s="43" t="str">
        <f>AGM!A79</f>
        <v>VIII.2</v>
      </c>
      <c r="B79" s="44">
        <f>AGM!B79</f>
        <v>73</v>
      </c>
      <c r="C79" s="44">
        <f>AGM!C79</f>
        <v>21269</v>
      </c>
      <c r="D79" s="44" t="str">
        <f>AGM!D79</f>
        <v>0076753948</v>
      </c>
      <c r="E79" s="45" t="str">
        <f>AGM!E79</f>
        <v>RYAN ACHMAD FACHRI</v>
      </c>
      <c r="F79" s="50" t="str">
        <f>AGM!F79</f>
        <v>L</v>
      </c>
      <c r="G79" s="79"/>
      <c r="H79" s="80"/>
      <c r="I79" s="80"/>
      <c r="J79" s="80"/>
      <c r="K79" s="75">
        <f t="shared" si="7"/>
        <v>0</v>
      </c>
      <c r="L79" s="76" t="str">
        <f t="shared" si="5"/>
        <v xml:space="preserve"> </v>
      </c>
      <c r="M79" s="79"/>
      <c r="N79" s="80"/>
      <c r="O79" s="80"/>
      <c r="P79" s="75">
        <f t="shared" si="8"/>
        <v>0</v>
      </c>
      <c r="Q79" s="76" t="str">
        <f t="shared" si="6"/>
        <v xml:space="preserve"> </v>
      </c>
      <c r="R79" s="167"/>
    </row>
    <row r="80" spans="1:18" x14ac:dyDescent="0.25">
      <c r="A80" s="43" t="str">
        <f>AGM!A80</f>
        <v>VIII.2</v>
      </c>
      <c r="B80" s="44">
        <f>AGM!B80</f>
        <v>74</v>
      </c>
      <c r="C80" s="44">
        <f>AGM!C80</f>
        <v>21111</v>
      </c>
      <c r="D80" s="44" t="str">
        <f>AGM!D80</f>
        <v>0075219234</v>
      </c>
      <c r="E80" s="45" t="str">
        <f>AGM!E80</f>
        <v>SHABRINA KENZA SYAKIRA</v>
      </c>
      <c r="F80" s="50" t="str">
        <f>AGM!F80</f>
        <v>P</v>
      </c>
      <c r="G80" s="79"/>
      <c r="H80" s="80"/>
      <c r="I80" s="80"/>
      <c r="J80" s="80"/>
      <c r="K80" s="75">
        <f t="shared" si="7"/>
        <v>0</v>
      </c>
      <c r="L80" s="76" t="str">
        <f t="shared" si="5"/>
        <v xml:space="preserve"> </v>
      </c>
      <c r="M80" s="79"/>
      <c r="N80" s="80"/>
      <c r="O80" s="80"/>
      <c r="P80" s="75">
        <f t="shared" si="8"/>
        <v>0</v>
      </c>
      <c r="Q80" s="76" t="str">
        <f t="shared" si="6"/>
        <v xml:space="preserve"> </v>
      </c>
      <c r="R80" s="167"/>
    </row>
    <row r="81" spans="1:18" x14ac:dyDescent="0.25">
      <c r="A81" s="43" t="str">
        <f>AGM!A81</f>
        <v>VIII.2</v>
      </c>
      <c r="B81" s="44">
        <f>AGM!B81</f>
        <v>75</v>
      </c>
      <c r="C81" s="44">
        <f>AGM!C81</f>
        <v>21190</v>
      </c>
      <c r="D81" s="44" t="str">
        <f>AGM!D81</f>
        <v>0089240843</v>
      </c>
      <c r="E81" s="45" t="str">
        <f>AGM!E81</f>
        <v>SHOFIA AULIA PUTRI</v>
      </c>
      <c r="F81" s="50" t="str">
        <f>AGM!F81</f>
        <v>P</v>
      </c>
      <c r="G81" s="79"/>
      <c r="H81" s="80"/>
      <c r="I81" s="80"/>
      <c r="J81" s="80"/>
      <c r="K81" s="75">
        <f t="shared" si="7"/>
        <v>0</v>
      </c>
      <c r="L81" s="76" t="str">
        <f t="shared" si="5"/>
        <v xml:space="preserve"> </v>
      </c>
      <c r="M81" s="79"/>
      <c r="N81" s="80"/>
      <c r="O81" s="80"/>
      <c r="P81" s="75">
        <f t="shared" si="8"/>
        <v>0</v>
      </c>
      <c r="Q81" s="76" t="str">
        <f t="shared" si="6"/>
        <v xml:space="preserve"> </v>
      </c>
      <c r="R81" s="167"/>
    </row>
    <row r="82" spans="1:18" x14ac:dyDescent="0.25">
      <c r="A82" s="43" t="str">
        <f>AGM!A82</f>
        <v>VIII.2</v>
      </c>
      <c r="B82" s="44">
        <f>AGM!B82</f>
        <v>76</v>
      </c>
      <c r="C82" s="44">
        <f>AGM!C82</f>
        <v>21112</v>
      </c>
      <c r="D82" s="44" t="str">
        <f>AGM!D82</f>
        <v>0052257577</v>
      </c>
      <c r="E82" s="45" t="str">
        <f>AGM!E82</f>
        <v>SITI NOOR AZIZAH DESTIANI</v>
      </c>
      <c r="F82" s="50" t="str">
        <f>AGM!F82</f>
        <v>P</v>
      </c>
      <c r="G82" s="79"/>
      <c r="H82" s="80"/>
      <c r="I82" s="80"/>
      <c r="J82" s="80"/>
      <c r="K82" s="75">
        <f t="shared" si="7"/>
        <v>0</v>
      </c>
      <c r="L82" s="76" t="str">
        <f t="shared" si="5"/>
        <v xml:space="preserve"> </v>
      </c>
      <c r="M82" s="79"/>
      <c r="N82" s="80"/>
      <c r="O82" s="80"/>
      <c r="P82" s="75">
        <f t="shared" si="8"/>
        <v>0</v>
      </c>
      <c r="Q82" s="76" t="str">
        <f t="shared" si="6"/>
        <v xml:space="preserve"> </v>
      </c>
      <c r="R82" s="167"/>
    </row>
    <row r="83" spans="1:18" x14ac:dyDescent="0.25">
      <c r="A83" s="43" t="str">
        <f>AGM!A83</f>
        <v>VIII.2</v>
      </c>
      <c r="B83" s="44">
        <f>AGM!B83</f>
        <v>77</v>
      </c>
      <c r="C83" s="44">
        <f>AGM!C83</f>
        <v>21153</v>
      </c>
      <c r="D83" s="44" t="str">
        <f>AGM!D83</f>
        <v>0074388537</v>
      </c>
      <c r="E83" s="45" t="str">
        <f>AGM!E83</f>
        <v>SWEETLANA ANISA</v>
      </c>
      <c r="F83" s="50" t="str">
        <f>AGM!F83</f>
        <v>P</v>
      </c>
      <c r="G83" s="79"/>
      <c r="H83" s="80"/>
      <c r="I83" s="80"/>
      <c r="J83" s="80"/>
      <c r="K83" s="75">
        <f t="shared" si="7"/>
        <v>0</v>
      </c>
      <c r="L83" s="76" t="str">
        <f t="shared" si="5"/>
        <v xml:space="preserve"> </v>
      </c>
      <c r="M83" s="79"/>
      <c r="N83" s="80"/>
      <c r="O83" s="80"/>
      <c r="P83" s="75">
        <f t="shared" si="8"/>
        <v>0</v>
      </c>
      <c r="Q83" s="76" t="str">
        <f t="shared" si="6"/>
        <v xml:space="preserve"> </v>
      </c>
      <c r="R83" s="167"/>
    </row>
    <row r="84" spans="1:18" x14ac:dyDescent="0.25">
      <c r="A84" s="43" t="str">
        <f>AGM!A84</f>
        <v>VIII.2</v>
      </c>
      <c r="B84" s="44">
        <f>AGM!B84</f>
        <v>78</v>
      </c>
      <c r="C84" s="44">
        <f>AGM!C84</f>
        <v>21114</v>
      </c>
      <c r="D84" s="44" t="str">
        <f>AGM!D84</f>
        <v>0074511880</v>
      </c>
      <c r="E84" s="45" t="str">
        <f>AGM!E84</f>
        <v>SYAKILA DAFFA FIANTIKA</v>
      </c>
      <c r="F84" s="50" t="str">
        <f>AGM!F84</f>
        <v>P</v>
      </c>
      <c r="G84" s="79"/>
      <c r="H84" s="80"/>
      <c r="I84" s="80"/>
      <c r="J84" s="80"/>
      <c r="K84" s="75">
        <f t="shared" si="7"/>
        <v>0</v>
      </c>
      <c r="L84" s="76" t="str">
        <f t="shared" si="5"/>
        <v xml:space="preserve"> </v>
      </c>
      <c r="M84" s="79"/>
      <c r="N84" s="80"/>
      <c r="O84" s="80"/>
      <c r="P84" s="75">
        <f t="shared" si="8"/>
        <v>0</v>
      </c>
      <c r="Q84" s="76" t="str">
        <f t="shared" si="6"/>
        <v xml:space="preserve"> </v>
      </c>
      <c r="R84" s="167"/>
    </row>
    <row r="85" spans="1:18" x14ac:dyDescent="0.25">
      <c r="A85" s="43" t="str">
        <f>AGM!A85</f>
        <v>VIII.2</v>
      </c>
      <c r="B85" s="44">
        <f>AGM!B85</f>
        <v>79</v>
      </c>
      <c r="C85" s="44">
        <f>AGM!C85</f>
        <v>21154</v>
      </c>
      <c r="D85" s="44" t="str">
        <f>AGM!D85</f>
        <v>0062597909</v>
      </c>
      <c r="E85" s="45" t="str">
        <f>AGM!E85</f>
        <v>SYAWAL AL RASYID</v>
      </c>
      <c r="F85" s="50" t="str">
        <f>AGM!F85</f>
        <v>L</v>
      </c>
      <c r="G85" s="79"/>
      <c r="H85" s="80"/>
      <c r="I85" s="80"/>
      <c r="J85" s="80"/>
      <c r="K85" s="75">
        <f t="shared" si="7"/>
        <v>0</v>
      </c>
      <c r="L85" s="76" t="str">
        <f t="shared" si="5"/>
        <v xml:space="preserve"> </v>
      </c>
      <c r="M85" s="79"/>
      <c r="N85" s="80"/>
      <c r="O85" s="80"/>
      <c r="P85" s="75">
        <f t="shared" si="8"/>
        <v>0</v>
      </c>
      <c r="Q85" s="76" t="str">
        <f t="shared" si="6"/>
        <v xml:space="preserve"> </v>
      </c>
      <c r="R85" s="167"/>
    </row>
    <row r="86" spans="1:18" x14ac:dyDescent="0.25">
      <c r="A86" s="43" t="str">
        <f>AGM!A86</f>
        <v>VIII.2</v>
      </c>
      <c r="B86" s="44">
        <f>AGM!B86</f>
        <v>80</v>
      </c>
      <c r="C86" s="44">
        <f>AGM!C86</f>
        <v>0</v>
      </c>
      <c r="D86" s="44">
        <f>AGM!D86</f>
        <v>0</v>
      </c>
      <c r="E86" s="45">
        <f>AGM!E86</f>
        <v>0</v>
      </c>
      <c r="F86" s="50">
        <f>AGM!F86</f>
        <v>0</v>
      </c>
      <c r="G86" s="79"/>
      <c r="H86" s="80"/>
      <c r="I86" s="80"/>
      <c r="J86" s="80"/>
      <c r="K86" s="75">
        <f t="shared" si="7"/>
        <v>0</v>
      </c>
      <c r="L86" s="76" t="str">
        <f t="shared" si="5"/>
        <v xml:space="preserve"> </v>
      </c>
      <c r="M86" s="79"/>
      <c r="N86" s="80"/>
      <c r="O86" s="80"/>
      <c r="P86" s="75">
        <f t="shared" si="8"/>
        <v>0</v>
      </c>
      <c r="Q86" s="76" t="str">
        <f t="shared" si="6"/>
        <v xml:space="preserve"> </v>
      </c>
      <c r="R86" s="167"/>
    </row>
    <row r="87" spans="1:18" x14ac:dyDescent="0.25">
      <c r="A87" s="43" t="str">
        <f>AGM!A87</f>
        <v>VIII.3</v>
      </c>
      <c r="B87" s="44">
        <f>AGM!B87</f>
        <v>81</v>
      </c>
      <c r="C87" s="44">
        <f>AGM!C87</f>
        <v>21196</v>
      </c>
      <c r="D87" s="44" t="str">
        <f>AGM!D87</f>
        <v>0073102366</v>
      </c>
      <c r="E87" s="45" t="str">
        <f>AGM!E87</f>
        <v>ADITYA WAHYU NUGROHO</v>
      </c>
      <c r="F87" s="50" t="str">
        <f>AGM!F87</f>
        <v>L</v>
      </c>
      <c r="G87" s="79"/>
      <c r="H87" s="80"/>
      <c r="I87" s="80"/>
      <c r="J87" s="80"/>
      <c r="K87" s="75">
        <f t="shared" si="7"/>
        <v>0</v>
      </c>
      <c r="L87" s="76" t="str">
        <f t="shared" si="5"/>
        <v xml:space="preserve"> </v>
      </c>
      <c r="M87" s="79"/>
      <c r="N87" s="80"/>
      <c r="O87" s="80"/>
      <c r="P87" s="75">
        <f t="shared" si="8"/>
        <v>0</v>
      </c>
      <c r="Q87" s="76" t="str">
        <f t="shared" si="6"/>
        <v xml:space="preserve"> </v>
      </c>
      <c r="R87" s="167"/>
    </row>
    <row r="88" spans="1:18" x14ac:dyDescent="0.25">
      <c r="A88" s="43" t="str">
        <f>AGM!A88</f>
        <v>VIII.3</v>
      </c>
      <c r="B88" s="44">
        <f>AGM!B88</f>
        <v>82</v>
      </c>
      <c r="C88" s="44">
        <f>AGM!C88</f>
        <v>21156</v>
      </c>
      <c r="D88" s="44" t="str">
        <f>AGM!D88</f>
        <v>0076593333</v>
      </c>
      <c r="E88" s="45" t="str">
        <f>AGM!E88</f>
        <v>AGUSTIN WULAN TRIANANDRA</v>
      </c>
      <c r="F88" s="50" t="str">
        <f>AGM!F88</f>
        <v>P</v>
      </c>
      <c r="G88" s="79"/>
      <c r="H88" s="80"/>
      <c r="I88" s="80"/>
      <c r="J88" s="80"/>
      <c r="K88" s="75">
        <f t="shared" si="7"/>
        <v>0</v>
      </c>
      <c r="L88" s="76" t="str">
        <f t="shared" si="5"/>
        <v xml:space="preserve"> </v>
      </c>
      <c r="M88" s="79"/>
      <c r="N88" s="80"/>
      <c r="O88" s="80"/>
      <c r="P88" s="75">
        <f t="shared" si="8"/>
        <v>0</v>
      </c>
      <c r="Q88" s="76" t="str">
        <f t="shared" si="6"/>
        <v xml:space="preserve"> </v>
      </c>
      <c r="R88" s="167"/>
    </row>
    <row r="89" spans="1:18" x14ac:dyDescent="0.25">
      <c r="A89" s="43" t="str">
        <f>AGM!A89</f>
        <v>VIII.3</v>
      </c>
      <c r="B89" s="44">
        <f>AGM!B89</f>
        <v>83</v>
      </c>
      <c r="C89" s="44">
        <f>AGM!C89</f>
        <v>21199</v>
      </c>
      <c r="D89" s="44" t="str">
        <f>AGM!D89</f>
        <v>0078185532</v>
      </c>
      <c r="E89" s="45" t="str">
        <f>AGM!E89</f>
        <v>AMINAH SA'DIYAH</v>
      </c>
      <c r="F89" s="50" t="str">
        <f>AGM!F89</f>
        <v>P</v>
      </c>
      <c r="G89" s="79"/>
      <c r="H89" s="80"/>
      <c r="I89" s="80"/>
      <c r="J89" s="80"/>
      <c r="K89" s="75">
        <f t="shared" si="7"/>
        <v>0</v>
      </c>
      <c r="L89" s="76" t="str">
        <f t="shared" si="5"/>
        <v xml:space="preserve"> </v>
      </c>
      <c r="M89" s="79"/>
      <c r="N89" s="80"/>
      <c r="O89" s="80"/>
      <c r="P89" s="75">
        <f t="shared" si="8"/>
        <v>0</v>
      </c>
      <c r="Q89" s="76" t="str">
        <f t="shared" si="6"/>
        <v xml:space="preserve"> </v>
      </c>
      <c r="R89" s="167"/>
    </row>
    <row r="90" spans="1:18" x14ac:dyDescent="0.25">
      <c r="A90" s="43" t="str">
        <f>AGM!A90</f>
        <v>VIII.3</v>
      </c>
      <c r="B90" s="44">
        <f>AGM!B90</f>
        <v>84</v>
      </c>
      <c r="C90" s="44">
        <f>AGM!C90</f>
        <v>21118</v>
      </c>
      <c r="D90" s="44" t="str">
        <f>AGM!D90</f>
        <v>0071868742</v>
      </c>
      <c r="E90" s="45" t="str">
        <f>AGM!E90</f>
        <v>ANANDA NUR AULIA</v>
      </c>
      <c r="F90" s="50" t="str">
        <f>AGM!F90</f>
        <v>P</v>
      </c>
      <c r="G90" s="79"/>
      <c r="H90" s="80"/>
      <c r="I90" s="80"/>
      <c r="J90" s="80"/>
      <c r="K90" s="75">
        <f t="shared" si="7"/>
        <v>0</v>
      </c>
      <c r="L90" s="76" t="str">
        <f t="shared" si="5"/>
        <v xml:space="preserve"> </v>
      </c>
      <c r="M90" s="79"/>
      <c r="N90" s="80"/>
      <c r="O90" s="80"/>
      <c r="P90" s="75">
        <f t="shared" si="8"/>
        <v>0</v>
      </c>
      <c r="Q90" s="76" t="str">
        <f t="shared" si="6"/>
        <v xml:space="preserve"> </v>
      </c>
      <c r="R90" s="167"/>
    </row>
    <row r="91" spans="1:18" x14ac:dyDescent="0.25">
      <c r="A91" s="43" t="str">
        <f>AGM!A91</f>
        <v>VIII.3</v>
      </c>
      <c r="B91" s="44">
        <f>AGM!B91</f>
        <v>85</v>
      </c>
      <c r="C91" s="44">
        <f>AGM!C91</f>
        <v>21281</v>
      </c>
      <c r="D91" s="44" t="str">
        <f>AGM!D91</f>
        <v>0078954655</v>
      </c>
      <c r="E91" s="45" t="str">
        <f>AGM!E91</f>
        <v>ANANDA PUTRI</v>
      </c>
      <c r="F91" s="50" t="str">
        <f>AGM!F91</f>
        <v>P</v>
      </c>
      <c r="G91" s="79"/>
      <c r="H91" s="80"/>
      <c r="I91" s="80"/>
      <c r="J91" s="80"/>
      <c r="K91" s="75">
        <f t="shared" si="7"/>
        <v>0</v>
      </c>
      <c r="L91" s="76" t="str">
        <f t="shared" si="5"/>
        <v xml:space="preserve"> </v>
      </c>
      <c r="M91" s="79"/>
      <c r="N91" s="80"/>
      <c r="O91" s="80"/>
      <c r="P91" s="75">
        <f t="shared" si="8"/>
        <v>0</v>
      </c>
      <c r="Q91" s="76" t="str">
        <f t="shared" si="6"/>
        <v xml:space="preserve"> </v>
      </c>
      <c r="R91" s="167"/>
    </row>
    <row r="92" spans="1:18" x14ac:dyDescent="0.25">
      <c r="A92" s="43" t="str">
        <f>AGM!A92</f>
        <v>VIII.3</v>
      </c>
      <c r="B92" s="44">
        <f>AGM!B92</f>
        <v>86</v>
      </c>
      <c r="C92" s="44">
        <f>AGM!C92</f>
        <v>21080</v>
      </c>
      <c r="D92" s="44" t="str">
        <f>AGM!D92</f>
        <v>0073510548</v>
      </c>
      <c r="E92" s="45" t="str">
        <f>AGM!E92</f>
        <v>ARFIAN ZAKI PRIAMANDA</v>
      </c>
      <c r="F92" s="50" t="str">
        <f>AGM!F92</f>
        <v>L</v>
      </c>
      <c r="G92" s="79"/>
      <c r="H92" s="80"/>
      <c r="I92" s="80"/>
      <c r="J92" s="80"/>
      <c r="K92" s="75">
        <f t="shared" si="7"/>
        <v>0</v>
      </c>
      <c r="L92" s="76" t="str">
        <f t="shared" si="5"/>
        <v xml:space="preserve"> </v>
      </c>
      <c r="M92" s="79"/>
      <c r="N92" s="80"/>
      <c r="O92" s="80"/>
      <c r="P92" s="75">
        <f t="shared" si="8"/>
        <v>0</v>
      </c>
      <c r="Q92" s="76" t="str">
        <f t="shared" si="6"/>
        <v xml:space="preserve"> </v>
      </c>
      <c r="R92" s="167"/>
    </row>
    <row r="93" spans="1:18" x14ac:dyDescent="0.25">
      <c r="A93" s="43" t="str">
        <f>AGM!A93</f>
        <v>VIII.3</v>
      </c>
      <c r="B93" s="44">
        <f>AGM!B93</f>
        <v>87</v>
      </c>
      <c r="C93" s="44">
        <f>AGM!C93</f>
        <v>21365</v>
      </c>
      <c r="D93" s="44" t="str">
        <f>AGM!D93</f>
        <v>0072452395</v>
      </c>
      <c r="E93" s="45" t="str">
        <f>AGM!E93</f>
        <v>AULIA DWI FADILLAH</v>
      </c>
      <c r="F93" s="50" t="str">
        <f>AGM!F93</f>
        <v>P</v>
      </c>
      <c r="G93" s="79"/>
      <c r="H93" s="80"/>
      <c r="I93" s="80"/>
      <c r="J93" s="80"/>
      <c r="K93" s="75">
        <f t="shared" si="7"/>
        <v>0</v>
      </c>
      <c r="L93" s="76" t="str">
        <f t="shared" si="5"/>
        <v xml:space="preserve"> </v>
      </c>
      <c r="M93" s="79"/>
      <c r="N93" s="80"/>
      <c r="O93" s="80"/>
      <c r="P93" s="75">
        <f t="shared" si="8"/>
        <v>0</v>
      </c>
      <c r="Q93" s="76" t="str">
        <f t="shared" si="6"/>
        <v xml:space="preserve"> </v>
      </c>
      <c r="R93" s="167"/>
    </row>
    <row r="94" spans="1:18" x14ac:dyDescent="0.25">
      <c r="A94" s="43" t="str">
        <f>AGM!A94</f>
        <v>VIII.3</v>
      </c>
      <c r="B94" s="44">
        <f>AGM!B94</f>
        <v>88</v>
      </c>
      <c r="C94" s="44">
        <f>AGM!C94</f>
        <v>21320</v>
      </c>
      <c r="D94" s="44" t="str">
        <f>AGM!D94</f>
        <v>0077339010</v>
      </c>
      <c r="E94" s="45" t="str">
        <f>AGM!E94</f>
        <v>AULIA EKA PRATIWI</v>
      </c>
      <c r="F94" s="50" t="str">
        <f>AGM!F94</f>
        <v>P</v>
      </c>
      <c r="G94" s="79"/>
      <c r="H94" s="80"/>
      <c r="I94" s="80"/>
      <c r="J94" s="80"/>
      <c r="K94" s="75">
        <f t="shared" si="7"/>
        <v>0</v>
      </c>
      <c r="L94" s="76" t="str">
        <f t="shared" si="5"/>
        <v xml:space="preserve"> </v>
      </c>
      <c r="M94" s="79"/>
      <c r="N94" s="80"/>
      <c r="O94" s="80"/>
      <c r="P94" s="75">
        <f t="shared" si="8"/>
        <v>0</v>
      </c>
      <c r="Q94" s="76" t="str">
        <f t="shared" si="6"/>
        <v xml:space="preserve"> </v>
      </c>
      <c r="R94" s="167"/>
    </row>
    <row r="95" spans="1:18" x14ac:dyDescent="0.25">
      <c r="A95" s="43" t="str">
        <f>AGM!A95</f>
        <v>VIII.3</v>
      </c>
      <c r="B95" s="44">
        <f>AGM!B95</f>
        <v>89</v>
      </c>
      <c r="C95" s="44">
        <f>AGM!C95</f>
        <v>21164</v>
      </c>
      <c r="D95" s="44" t="str">
        <f>AGM!D95</f>
        <v>0066294198</v>
      </c>
      <c r="E95" s="45" t="str">
        <f>AGM!E95</f>
        <v>BARA HERYANTO</v>
      </c>
      <c r="F95" s="50" t="str">
        <f>AGM!F95</f>
        <v>L</v>
      </c>
      <c r="G95" s="79"/>
      <c r="H95" s="80"/>
      <c r="I95" s="80"/>
      <c r="J95" s="80"/>
      <c r="K95" s="75">
        <f t="shared" si="7"/>
        <v>0</v>
      </c>
      <c r="L95" s="76" t="str">
        <f t="shared" si="5"/>
        <v xml:space="preserve"> </v>
      </c>
      <c r="M95" s="79"/>
      <c r="N95" s="80"/>
      <c r="O95" s="80"/>
      <c r="P95" s="75">
        <f t="shared" si="8"/>
        <v>0</v>
      </c>
      <c r="Q95" s="76" t="str">
        <f t="shared" si="6"/>
        <v xml:space="preserve"> </v>
      </c>
      <c r="R95" s="167"/>
    </row>
    <row r="96" spans="1:18" x14ac:dyDescent="0.25">
      <c r="A96" s="43" t="str">
        <f>AGM!A96</f>
        <v>VIII.3</v>
      </c>
      <c r="B96" s="44">
        <f>AGM!B96</f>
        <v>90</v>
      </c>
      <c r="C96" s="44">
        <f>AGM!C96</f>
        <v>21245</v>
      </c>
      <c r="D96" s="44" t="str">
        <f>AGM!D96</f>
        <v>0064995459</v>
      </c>
      <c r="E96" s="45" t="str">
        <f>AGM!E96</f>
        <v>BUNGA AULIA RAHMADANI</v>
      </c>
      <c r="F96" s="50" t="str">
        <f>AGM!F96</f>
        <v>P</v>
      </c>
      <c r="G96" s="79"/>
      <c r="H96" s="80"/>
      <c r="I96" s="80"/>
      <c r="J96" s="80"/>
      <c r="K96" s="75">
        <f t="shared" si="7"/>
        <v>0</v>
      </c>
      <c r="L96" s="76" t="str">
        <f t="shared" si="5"/>
        <v xml:space="preserve"> </v>
      </c>
      <c r="M96" s="79"/>
      <c r="N96" s="80"/>
      <c r="O96" s="80"/>
      <c r="P96" s="75">
        <f t="shared" si="8"/>
        <v>0</v>
      </c>
      <c r="Q96" s="76" t="str">
        <f t="shared" si="6"/>
        <v xml:space="preserve"> </v>
      </c>
      <c r="R96" s="167"/>
    </row>
    <row r="97" spans="1:18" x14ac:dyDescent="0.25">
      <c r="A97" s="43" t="str">
        <f>AGM!A97</f>
        <v>VIII.3</v>
      </c>
      <c r="B97" s="44">
        <f>AGM!B97</f>
        <v>91</v>
      </c>
      <c r="C97" s="44">
        <f>AGM!C97</f>
        <v>21324</v>
      </c>
      <c r="D97" s="44" t="str">
        <f>AGM!D97</f>
        <v>0065382192</v>
      </c>
      <c r="E97" s="45" t="str">
        <f>AGM!E97</f>
        <v>DAVID LEO SANTOSO</v>
      </c>
      <c r="F97" s="50" t="str">
        <f>AGM!F97</f>
        <v>L</v>
      </c>
      <c r="G97" s="79"/>
      <c r="H97" s="80"/>
      <c r="I97" s="80"/>
      <c r="J97" s="80"/>
      <c r="K97" s="75">
        <f t="shared" si="7"/>
        <v>0</v>
      </c>
      <c r="L97" s="76" t="str">
        <f t="shared" si="5"/>
        <v xml:space="preserve"> </v>
      </c>
      <c r="M97" s="79"/>
      <c r="N97" s="80"/>
      <c r="O97" s="80"/>
      <c r="P97" s="75">
        <f t="shared" si="8"/>
        <v>0</v>
      </c>
      <c r="Q97" s="76" t="str">
        <f t="shared" si="6"/>
        <v xml:space="preserve"> </v>
      </c>
      <c r="R97" s="167"/>
    </row>
    <row r="98" spans="1:18" x14ac:dyDescent="0.25">
      <c r="A98" s="43" t="str">
        <f>AGM!A98</f>
        <v>VIII.3</v>
      </c>
      <c r="B98" s="44">
        <f>AGM!B98</f>
        <v>92</v>
      </c>
      <c r="C98" s="44">
        <f>AGM!C98</f>
        <v>21368</v>
      </c>
      <c r="D98" s="44" t="str">
        <f>AGM!D98</f>
        <v>0086791042</v>
      </c>
      <c r="E98" s="45" t="str">
        <f>AGM!E98</f>
        <v>EKA AULIA WIDIANTO</v>
      </c>
      <c r="F98" s="50" t="str">
        <f>AGM!F98</f>
        <v>P</v>
      </c>
      <c r="G98" s="79"/>
      <c r="H98" s="80"/>
      <c r="I98" s="80"/>
      <c r="J98" s="80"/>
      <c r="K98" s="75">
        <f t="shared" si="7"/>
        <v>0</v>
      </c>
      <c r="L98" s="76" t="str">
        <f t="shared" si="5"/>
        <v xml:space="preserve"> </v>
      </c>
      <c r="M98" s="79"/>
      <c r="N98" s="80"/>
      <c r="O98" s="80"/>
      <c r="P98" s="75">
        <f t="shared" si="8"/>
        <v>0</v>
      </c>
      <c r="Q98" s="76" t="str">
        <f t="shared" si="6"/>
        <v xml:space="preserve"> </v>
      </c>
      <c r="R98" s="167"/>
    </row>
    <row r="99" spans="1:18" x14ac:dyDescent="0.25">
      <c r="A99" s="43" t="str">
        <f>AGM!A99</f>
        <v>VIII.3</v>
      </c>
      <c r="B99" s="44">
        <f>AGM!B99</f>
        <v>93</v>
      </c>
      <c r="C99" s="44">
        <f>AGM!C99</f>
        <v>21088</v>
      </c>
      <c r="D99" s="44" t="str">
        <f>AGM!D99</f>
        <v>0076004021</v>
      </c>
      <c r="E99" s="45" t="str">
        <f>AGM!E99</f>
        <v>FAREL FAIZAL</v>
      </c>
      <c r="F99" s="50" t="str">
        <f>AGM!F99</f>
        <v>L</v>
      </c>
      <c r="G99" s="79"/>
      <c r="H99" s="80"/>
      <c r="I99" s="80"/>
      <c r="J99" s="80"/>
      <c r="K99" s="75">
        <f t="shared" si="7"/>
        <v>0</v>
      </c>
      <c r="L99" s="76" t="str">
        <f t="shared" si="5"/>
        <v xml:space="preserve"> </v>
      </c>
      <c r="M99" s="79"/>
      <c r="N99" s="80"/>
      <c r="O99" s="80"/>
      <c r="P99" s="75">
        <f t="shared" si="8"/>
        <v>0</v>
      </c>
      <c r="Q99" s="76" t="str">
        <f t="shared" si="6"/>
        <v xml:space="preserve"> </v>
      </c>
      <c r="R99" s="167"/>
    </row>
    <row r="100" spans="1:18" x14ac:dyDescent="0.25">
      <c r="A100" s="43" t="str">
        <f>AGM!A100</f>
        <v>VIII.3</v>
      </c>
      <c r="B100" s="44">
        <f>AGM!B100</f>
        <v>94</v>
      </c>
      <c r="C100" s="44">
        <f>AGM!C100</f>
        <v>21205</v>
      </c>
      <c r="D100" s="44" t="str">
        <f>AGM!D100</f>
        <v>0087010616</v>
      </c>
      <c r="E100" s="45" t="str">
        <f>AGM!E100</f>
        <v>FATIH BYANTARA YUDIANTO</v>
      </c>
      <c r="F100" s="50" t="str">
        <f>AGM!F100</f>
        <v>L</v>
      </c>
      <c r="G100" s="79"/>
      <c r="H100" s="80"/>
      <c r="I100" s="80"/>
      <c r="J100" s="80"/>
      <c r="K100" s="75">
        <f t="shared" si="7"/>
        <v>0</v>
      </c>
      <c r="L100" s="76" t="str">
        <f t="shared" si="5"/>
        <v xml:space="preserve"> </v>
      </c>
      <c r="M100" s="79"/>
      <c r="N100" s="80"/>
      <c r="O100" s="80"/>
      <c r="P100" s="75">
        <f t="shared" si="8"/>
        <v>0</v>
      </c>
      <c r="Q100" s="76" t="str">
        <f t="shared" si="6"/>
        <v xml:space="preserve"> </v>
      </c>
      <c r="R100" s="167"/>
    </row>
    <row r="101" spans="1:18" x14ac:dyDescent="0.25">
      <c r="A101" s="43" t="str">
        <f>AGM!A101</f>
        <v>VIII.3</v>
      </c>
      <c r="B101" s="44">
        <f>AGM!B101</f>
        <v>95</v>
      </c>
      <c r="C101" s="44">
        <f>AGM!C101</f>
        <v>21206</v>
      </c>
      <c r="D101" s="44" t="str">
        <f>AGM!D101</f>
        <v>0082467797</v>
      </c>
      <c r="E101" s="45" t="str">
        <f>AGM!E101</f>
        <v>FEBRIAN NUGROHO</v>
      </c>
      <c r="F101" s="50" t="str">
        <f>AGM!F101</f>
        <v>L</v>
      </c>
      <c r="G101" s="79"/>
      <c r="H101" s="80"/>
      <c r="I101" s="80"/>
      <c r="J101" s="80"/>
      <c r="K101" s="75">
        <f t="shared" si="7"/>
        <v>0</v>
      </c>
      <c r="L101" s="76" t="str">
        <f t="shared" si="5"/>
        <v xml:space="preserve"> </v>
      </c>
      <c r="M101" s="79"/>
      <c r="N101" s="80"/>
      <c r="O101" s="80"/>
      <c r="P101" s="75">
        <f t="shared" si="8"/>
        <v>0</v>
      </c>
      <c r="Q101" s="76" t="str">
        <f t="shared" si="6"/>
        <v xml:space="preserve"> </v>
      </c>
      <c r="R101" s="167"/>
    </row>
    <row r="102" spans="1:18" x14ac:dyDescent="0.25">
      <c r="A102" s="43" t="str">
        <f>AGM!A102</f>
        <v>VIII.3</v>
      </c>
      <c r="B102" s="44">
        <f>AGM!B102</f>
        <v>96</v>
      </c>
      <c r="C102" s="44">
        <f>AGM!C102</f>
        <v>21207</v>
      </c>
      <c r="D102" s="44" t="str">
        <f>AGM!D102</f>
        <v>0079381052</v>
      </c>
      <c r="E102" s="45" t="str">
        <f>AGM!E102</f>
        <v>FERDIANSYAH</v>
      </c>
      <c r="F102" s="50" t="str">
        <f>AGM!F102</f>
        <v>L</v>
      </c>
      <c r="G102" s="79"/>
      <c r="H102" s="80"/>
      <c r="I102" s="80"/>
      <c r="J102" s="80"/>
      <c r="K102" s="75">
        <f t="shared" si="7"/>
        <v>0</v>
      </c>
      <c r="L102" s="76" t="str">
        <f t="shared" si="5"/>
        <v xml:space="preserve"> </v>
      </c>
      <c r="M102" s="79"/>
      <c r="N102" s="80"/>
      <c r="O102" s="80"/>
      <c r="P102" s="75">
        <f t="shared" si="8"/>
        <v>0</v>
      </c>
      <c r="Q102" s="76" t="str">
        <f t="shared" si="6"/>
        <v xml:space="preserve"> </v>
      </c>
      <c r="R102" s="167"/>
    </row>
    <row r="103" spans="1:18" x14ac:dyDescent="0.25">
      <c r="A103" s="43" t="str">
        <f>AGM!A103</f>
        <v>VIII.3</v>
      </c>
      <c r="B103" s="44">
        <f>AGM!B103</f>
        <v>97</v>
      </c>
      <c r="C103" s="44">
        <f>AGM!C103</f>
        <v>21699</v>
      </c>
      <c r="D103" s="44" t="str">
        <f>AGM!D103</f>
        <v>0089402992</v>
      </c>
      <c r="E103" s="45" t="str">
        <f>AGM!E103</f>
        <v>GALAXY AKHTAR DHIYA ULHAQ PRASETYO</v>
      </c>
      <c r="F103" s="50" t="str">
        <f>AGM!F103</f>
        <v>L</v>
      </c>
      <c r="G103" s="79"/>
      <c r="H103" s="80"/>
      <c r="I103" s="80"/>
      <c r="J103" s="80"/>
      <c r="K103" s="75">
        <f t="shared" si="7"/>
        <v>0</v>
      </c>
      <c r="L103" s="76" t="str">
        <f t="shared" si="5"/>
        <v xml:space="preserve"> </v>
      </c>
      <c r="M103" s="79"/>
      <c r="N103" s="80"/>
      <c r="O103" s="80"/>
      <c r="P103" s="75">
        <f t="shared" si="8"/>
        <v>0</v>
      </c>
      <c r="Q103" s="76" t="str">
        <f t="shared" si="6"/>
        <v xml:space="preserve"> </v>
      </c>
      <c r="R103" s="167"/>
    </row>
    <row r="104" spans="1:18" x14ac:dyDescent="0.25">
      <c r="A104" s="43" t="str">
        <f>AGM!A104</f>
        <v>VIII.3</v>
      </c>
      <c r="B104" s="44">
        <f>AGM!B104</f>
        <v>98</v>
      </c>
      <c r="C104" s="44">
        <f>AGM!C104</f>
        <v>21172</v>
      </c>
      <c r="D104" s="44" t="str">
        <f>AGM!D104</f>
        <v>0074945712</v>
      </c>
      <c r="E104" s="45" t="str">
        <f>AGM!E104</f>
        <v>HASYA FAJRIYAH ZULPIANA</v>
      </c>
      <c r="F104" s="50" t="str">
        <f>AGM!F104</f>
        <v>P</v>
      </c>
      <c r="G104" s="79"/>
      <c r="H104" s="80"/>
      <c r="I104" s="80"/>
      <c r="J104" s="80"/>
      <c r="K104" s="75">
        <f t="shared" si="7"/>
        <v>0</v>
      </c>
      <c r="L104" s="76" t="str">
        <f t="shared" si="5"/>
        <v xml:space="preserve"> </v>
      </c>
      <c r="M104" s="79"/>
      <c r="N104" s="80"/>
      <c r="O104" s="80"/>
      <c r="P104" s="75">
        <f t="shared" si="8"/>
        <v>0</v>
      </c>
      <c r="Q104" s="76" t="str">
        <f t="shared" si="6"/>
        <v xml:space="preserve"> </v>
      </c>
      <c r="R104" s="167"/>
    </row>
    <row r="105" spans="1:18" x14ac:dyDescent="0.25">
      <c r="A105" s="43" t="str">
        <f>AGM!A105</f>
        <v>VIII.3</v>
      </c>
      <c r="B105" s="44">
        <f>AGM!B105</f>
        <v>99</v>
      </c>
      <c r="C105" s="44">
        <f>AGM!C105</f>
        <v>21330</v>
      </c>
      <c r="D105" s="44" t="str">
        <f>AGM!D105</f>
        <v>0072035320</v>
      </c>
      <c r="E105" s="45" t="str">
        <f>AGM!E105</f>
        <v>JIHAN SAPRINA PUTRI</v>
      </c>
      <c r="F105" s="50" t="str">
        <f>AGM!F105</f>
        <v>P</v>
      </c>
      <c r="G105" s="79"/>
      <c r="H105" s="80"/>
      <c r="I105" s="80"/>
      <c r="J105" s="80"/>
      <c r="K105" s="75">
        <f t="shared" si="7"/>
        <v>0</v>
      </c>
      <c r="L105" s="76" t="str">
        <f t="shared" si="5"/>
        <v xml:space="preserve"> </v>
      </c>
      <c r="M105" s="79"/>
      <c r="N105" s="80"/>
      <c r="O105" s="80"/>
      <c r="P105" s="75">
        <f t="shared" si="8"/>
        <v>0</v>
      </c>
      <c r="Q105" s="76" t="str">
        <f t="shared" si="6"/>
        <v xml:space="preserve"> </v>
      </c>
      <c r="R105" s="167"/>
    </row>
    <row r="106" spans="1:18" x14ac:dyDescent="0.25">
      <c r="A106" s="43" t="str">
        <f>AGM!A106</f>
        <v>VIII.3</v>
      </c>
      <c r="B106" s="44">
        <f>AGM!B106</f>
        <v>100</v>
      </c>
      <c r="C106" s="44">
        <f>AGM!C106</f>
        <v>21213</v>
      </c>
      <c r="D106" s="44" t="str">
        <f>AGM!D106</f>
        <v>0079573036</v>
      </c>
      <c r="E106" s="45" t="str">
        <f>AGM!E106</f>
        <v>KEYZA MILANDARI</v>
      </c>
      <c r="F106" s="50" t="str">
        <f>AGM!F106</f>
        <v>P</v>
      </c>
      <c r="G106" s="79"/>
      <c r="H106" s="80"/>
      <c r="I106" s="80"/>
      <c r="J106" s="80"/>
      <c r="K106" s="75">
        <f t="shared" si="7"/>
        <v>0</v>
      </c>
      <c r="L106" s="76" t="str">
        <f t="shared" si="5"/>
        <v xml:space="preserve"> </v>
      </c>
      <c r="M106" s="79"/>
      <c r="N106" s="80"/>
      <c r="O106" s="80"/>
      <c r="P106" s="75">
        <f t="shared" si="8"/>
        <v>0</v>
      </c>
      <c r="Q106" s="76" t="str">
        <f t="shared" si="6"/>
        <v xml:space="preserve"> </v>
      </c>
      <c r="R106" s="167"/>
    </row>
    <row r="107" spans="1:18" x14ac:dyDescent="0.25">
      <c r="A107" s="43" t="str">
        <f>AGM!A107</f>
        <v>VIII.3</v>
      </c>
      <c r="B107" s="44">
        <f>AGM!B107</f>
        <v>101</v>
      </c>
      <c r="C107" s="44">
        <f>AGM!C107</f>
        <v>21289</v>
      </c>
      <c r="D107" s="44" t="str">
        <f>AGM!D107</f>
        <v>0084005376</v>
      </c>
      <c r="E107" s="45" t="str">
        <f>AGM!E107</f>
        <v>LAZUARDI NUR IMAN</v>
      </c>
      <c r="F107" s="50" t="str">
        <f>AGM!F107</f>
        <v>L</v>
      </c>
      <c r="G107" s="79"/>
      <c r="H107" s="80"/>
      <c r="I107" s="80"/>
      <c r="J107" s="80"/>
      <c r="K107" s="75">
        <f t="shared" si="7"/>
        <v>0</v>
      </c>
      <c r="L107" s="76" t="str">
        <f t="shared" si="5"/>
        <v xml:space="preserve"> </v>
      </c>
      <c r="M107" s="79"/>
      <c r="N107" s="80"/>
      <c r="O107" s="80"/>
      <c r="P107" s="75">
        <f t="shared" si="8"/>
        <v>0</v>
      </c>
      <c r="Q107" s="76" t="str">
        <f t="shared" si="6"/>
        <v xml:space="preserve"> </v>
      </c>
      <c r="R107" s="167"/>
    </row>
    <row r="108" spans="1:18" x14ac:dyDescent="0.25">
      <c r="A108" s="43" t="str">
        <f>AGM!A108</f>
        <v>VIII.3</v>
      </c>
      <c r="B108" s="44">
        <f>AGM!B108</f>
        <v>102</v>
      </c>
      <c r="C108" s="44">
        <f>AGM!C108</f>
        <v>21096</v>
      </c>
      <c r="D108" s="44" t="str">
        <f>AGM!D108</f>
        <v>0074824981</v>
      </c>
      <c r="E108" s="45" t="str">
        <f>AGM!E108</f>
        <v>MUHAMAD HAIKAL AKBAR</v>
      </c>
      <c r="F108" s="50" t="str">
        <f>AGM!F108</f>
        <v>L</v>
      </c>
      <c r="G108" s="79"/>
      <c r="H108" s="80"/>
      <c r="I108" s="80"/>
      <c r="J108" s="80"/>
      <c r="K108" s="75">
        <f t="shared" si="7"/>
        <v>0</v>
      </c>
      <c r="L108" s="76" t="str">
        <f t="shared" si="5"/>
        <v xml:space="preserve"> </v>
      </c>
      <c r="M108" s="79"/>
      <c r="N108" s="80"/>
      <c r="O108" s="80"/>
      <c r="P108" s="75">
        <f t="shared" si="8"/>
        <v>0</v>
      </c>
      <c r="Q108" s="76" t="str">
        <f t="shared" si="6"/>
        <v xml:space="preserve"> </v>
      </c>
      <c r="R108" s="167"/>
    </row>
    <row r="109" spans="1:18" x14ac:dyDescent="0.25">
      <c r="A109" s="43" t="str">
        <f>AGM!A109</f>
        <v>VIII.3</v>
      </c>
      <c r="B109" s="44">
        <f>AGM!B109</f>
        <v>103</v>
      </c>
      <c r="C109" s="44">
        <f>AGM!C109</f>
        <v>21297</v>
      </c>
      <c r="D109" s="44" t="str">
        <f>AGM!D109</f>
        <v>0079030676</v>
      </c>
      <c r="E109" s="45" t="str">
        <f>AGM!E109</f>
        <v>MUHAMMAD FARREL ABDIPUTRA</v>
      </c>
      <c r="F109" s="50" t="str">
        <f>AGM!F109</f>
        <v>L</v>
      </c>
      <c r="G109" s="79"/>
      <c r="H109" s="80"/>
      <c r="I109" s="80"/>
      <c r="J109" s="80"/>
      <c r="K109" s="75">
        <f t="shared" si="7"/>
        <v>0</v>
      </c>
      <c r="L109" s="76" t="str">
        <f t="shared" si="5"/>
        <v xml:space="preserve"> </v>
      </c>
      <c r="M109" s="79"/>
      <c r="N109" s="80"/>
      <c r="O109" s="80"/>
      <c r="P109" s="75">
        <f t="shared" si="8"/>
        <v>0</v>
      </c>
      <c r="Q109" s="76" t="str">
        <f t="shared" si="6"/>
        <v xml:space="preserve"> </v>
      </c>
      <c r="R109" s="167"/>
    </row>
    <row r="110" spans="1:18" x14ac:dyDescent="0.25">
      <c r="A110" s="43" t="str">
        <f>AGM!A110</f>
        <v>VIII.3</v>
      </c>
      <c r="B110" s="44">
        <f>AGM!B110</f>
        <v>104</v>
      </c>
      <c r="C110" s="44">
        <f>AGM!C110</f>
        <v>21136</v>
      </c>
      <c r="D110" s="44" t="str">
        <f>AGM!D110</f>
        <v>0086420539</v>
      </c>
      <c r="E110" s="45" t="str">
        <f>AGM!E110</f>
        <v>MUHAMMAD LUTHFI AL'AFIF</v>
      </c>
      <c r="F110" s="50" t="str">
        <f>AGM!F110</f>
        <v>L</v>
      </c>
      <c r="G110" s="79"/>
      <c r="H110" s="80"/>
      <c r="I110" s="80"/>
      <c r="J110" s="80"/>
      <c r="K110" s="75">
        <f t="shared" si="7"/>
        <v>0</v>
      </c>
      <c r="L110" s="76" t="str">
        <f t="shared" si="5"/>
        <v xml:space="preserve"> </v>
      </c>
      <c r="M110" s="79"/>
      <c r="N110" s="80"/>
      <c r="O110" s="80"/>
      <c r="P110" s="75">
        <f t="shared" si="8"/>
        <v>0</v>
      </c>
      <c r="Q110" s="76" t="str">
        <f t="shared" si="6"/>
        <v xml:space="preserve"> </v>
      </c>
      <c r="R110" s="167"/>
    </row>
    <row r="111" spans="1:18" x14ac:dyDescent="0.25">
      <c r="A111" s="43" t="str">
        <f>AGM!A111</f>
        <v>VIII.3</v>
      </c>
      <c r="B111" s="44">
        <f>AGM!B111</f>
        <v>105</v>
      </c>
      <c r="C111" s="44">
        <f>AGM!C111</f>
        <v>21404</v>
      </c>
      <c r="D111" s="44" t="str">
        <f>AGM!D111</f>
        <v>0089193517</v>
      </c>
      <c r="E111" s="45" t="str">
        <f>AGM!E111</f>
        <v>MUHAMMAD SATRIO RAMADHAN</v>
      </c>
      <c r="F111" s="50" t="str">
        <f>AGM!F111</f>
        <v>L</v>
      </c>
      <c r="G111" s="79"/>
      <c r="H111" s="80"/>
      <c r="I111" s="80"/>
      <c r="J111" s="80"/>
      <c r="K111" s="75">
        <f t="shared" si="7"/>
        <v>0</v>
      </c>
      <c r="L111" s="76" t="str">
        <f t="shared" si="5"/>
        <v xml:space="preserve"> </v>
      </c>
      <c r="M111" s="79"/>
      <c r="N111" s="80"/>
      <c r="O111" s="80"/>
      <c r="P111" s="75">
        <f t="shared" si="8"/>
        <v>0</v>
      </c>
      <c r="Q111" s="76" t="str">
        <f t="shared" si="6"/>
        <v xml:space="preserve"> </v>
      </c>
      <c r="R111" s="167"/>
    </row>
    <row r="112" spans="1:18" x14ac:dyDescent="0.25">
      <c r="A112" s="43" t="str">
        <f>AGM!A112</f>
        <v>VIII.3</v>
      </c>
      <c r="B112" s="44">
        <f>AGM!B112</f>
        <v>106</v>
      </c>
      <c r="C112" s="44">
        <f>AGM!C112</f>
        <v>21698</v>
      </c>
      <c r="D112" s="44" t="str">
        <f>AGM!D112</f>
        <v>0076757475</v>
      </c>
      <c r="E112" s="45" t="str">
        <f>AGM!E112</f>
        <v>NADIEM</v>
      </c>
      <c r="F112" s="50" t="str">
        <f>AGM!F112</f>
        <v>L</v>
      </c>
      <c r="G112" s="79"/>
      <c r="H112" s="80"/>
      <c r="I112" s="80"/>
      <c r="J112" s="80"/>
      <c r="K112" s="75">
        <f t="shared" si="7"/>
        <v>0</v>
      </c>
      <c r="L112" s="76" t="str">
        <f t="shared" si="5"/>
        <v xml:space="preserve"> </v>
      </c>
      <c r="M112" s="79"/>
      <c r="N112" s="80"/>
      <c r="O112" s="80"/>
      <c r="P112" s="75">
        <f t="shared" si="8"/>
        <v>0</v>
      </c>
      <c r="Q112" s="76" t="str">
        <f t="shared" si="6"/>
        <v xml:space="preserve"> </v>
      </c>
      <c r="R112" s="167"/>
    </row>
    <row r="113" spans="1:18" x14ac:dyDescent="0.25">
      <c r="A113" s="43" t="str">
        <f>AGM!A113</f>
        <v>VIII.3</v>
      </c>
      <c r="B113" s="44">
        <f>AGM!B113</f>
        <v>107</v>
      </c>
      <c r="C113" s="44">
        <f>AGM!C113</f>
        <v>21385</v>
      </c>
      <c r="D113" s="44" t="str">
        <f>AGM!D113</f>
        <v>0087420259</v>
      </c>
      <c r="E113" s="45" t="str">
        <f>AGM!E113</f>
        <v>NAIRA CHANDRANINGTYAS</v>
      </c>
      <c r="F113" s="50" t="str">
        <f>AGM!F113</f>
        <v>P</v>
      </c>
      <c r="G113" s="79"/>
      <c r="H113" s="80"/>
      <c r="I113" s="80"/>
      <c r="J113" s="80"/>
      <c r="K113" s="75">
        <f t="shared" si="7"/>
        <v>0</v>
      </c>
      <c r="L113" s="76" t="str">
        <f t="shared" si="5"/>
        <v xml:space="preserve"> </v>
      </c>
      <c r="M113" s="79"/>
      <c r="N113" s="80"/>
      <c r="O113" s="80"/>
      <c r="P113" s="75">
        <f t="shared" si="8"/>
        <v>0</v>
      </c>
      <c r="Q113" s="76" t="str">
        <f t="shared" si="6"/>
        <v xml:space="preserve"> </v>
      </c>
      <c r="R113" s="167"/>
    </row>
    <row r="114" spans="1:18" x14ac:dyDescent="0.25">
      <c r="A114" s="43" t="str">
        <f>AGM!A114</f>
        <v>VIII.3</v>
      </c>
      <c r="B114" s="44">
        <f>AGM!B114</f>
        <v>108</v>
      </c>
      <c r="C114" s="44">
        <f>AGM!C114</f>
        <v>21147</v>
      </c>
      <c r="D114" s="44" t="str">
        <f>AGM!D114</f>
        <v>0064326760</v>
      </c>
      <c r="E114" s="45" t="str">
        <f>AGM!E114</f>
        <v>RASYAH CAHAYA RAMADHAN</v>
      </c>
      <c r="F114" s="50" t="str">
        <f>AGM!F114</f>
        <v>L</v>
      </c>
      <c r="G114" s="79"/>
      <c r="H114" s="80"/>
      <c r="I114" s="80"/>
      <c r="J114" s="80"/>
      <c r="K114" s="75">
        <f t="shared" si="7"/>
        <v>0</v>
      </c>
      <c r="L114" s="76" t="str">
        <f t="shared" si="5"/>
        <v xml:space="preserve"> </v>
      </c>
      <c r="M114" s="79"/>
      <c r="N114" s="80"/>
      <c r="O114" s="80"/>
      <c r="P114" s="75">
        <f t="shared" si="8"/>
        <v>0</v>
      </c>
      <c r="Q114" s="76" t="str">
        <f t="shared" si="6"/>
        <v xml:space="preserve"> </v>
      </c>
      <c r="R114" s="167"/>
    </row>
    <row r="115" spans="1:18" x14ac:dyDescent="0.25">
      <c r="A115" s="43" t="str">
        <f>AGM!A115</f>
        <v>VIII.3</v>
      </c>
      <c r="B115" s="44">
        <f>AGM!B115</f>
        <v>109</v>
      </c>
      <c r="C115" s="44">
        <f>AGM!C115</f>
        <v>21106</v>
      </c>
      <c r="D115" s="44" t="str">
        <f>AGM!D115</f>
        <v>0076893162</v>
      </c>
      <c r="E115" s="45" t="str">
        <f>AGM!E115</f>
        <v>RATU SELATARA ANGGITA HARAHAP</v>
      </c>
      <c r="F115" s="50" t="str">
        <f>AGM!F115</f>
        <v>P</v>
      </c>
      <c r="G115" s="79"/>
      <c r="H115" s="80"/>
      <c r="I115" s="80"/>
      <c r="J115" s="80"/>
      <c r="K115" s="75">
        <f t="shared" si="7"/>
        <v>0</v>
      </c>
      <c r="L115" s="76" t="str">
        <f t="shared" si="5"/>
        <v xml:space="preserve"> </v>
      </c>
      <c r="M115" s="79"/>
      <c r="N115" s="80"/>
      <c r="O115" s="80"/>
      <c r="P115" s="75">
        <f t="shared" si="8"/>
        <v>0</v>
      </c>
      <c r="Q115" s="76" t="str">
        <f t="shared" si="6"/>
        <v xml:space="preserve"> </v>
      </c>
      <c r="R115" s="167"/>
    </row>
    <row r="116" spans="1:18" x14ac:dyDescent="0.25">
      <c r="A116" s="43" t="str">
        <f>AGM!A116</f>
        <v>VIII.3</v>
      </c>
      <c r="B116" s="44">
        <f>AGM!B116</f>
        <v>110</v>
      </c>
      <c r="C116" s="44">
        <f>AGM!C116</f>
        <v>21389</v>
      </c>
      <c r="D116" s="44" t="str">
        <f>AGM!D116</f>
        <v>0071221174</v>
      </c>
      <c r="E116" s="45" t="str">
        <f>AGM!E116</f>
        <v>RENO SETIAWAN</v>
      </c>
      <c r="F116" s="50" t="str">
        <f>AGM!F116</f>
        <v>L</v>
      </c>
      <c r="G116" s="79"/>
      <c r="H116" s="80"/>
      <c r="I116" s="80"/>
      <c r="J116" s="80"/>
      <c r="K116" s="75">
        <f t="shared" si="7"/>
        <v>0</v>
      </c>
      <c r="L116" s="76" t="str">
        <f t="shared" si="5"/>
        <v xml:space="preserve"> </v>
      </c>
      <c r="M116" s="79"/>
      <c r="N116" s="80"/>
      <c r="O116" s="80"/>
      <c r="P116" s="75">
        <f t="shared" si="8"/>
        <v>0</v>
      </c>
      <c r="Q116" s="76" t="str">
        <f t="shared" si="6"/>
        <v xml:space="preserve"> </v>
      </c>
      <c r="R116" s="167"/>
    </row>
    <row r="117" spans="1:18" x14ac:dyDescent="0.25">
      <c r="A117" s="43" t="str">
        <f>AGM!A117</f>
        <v>VIII.3</v>
      </c>
      <c r="B117" s="44">
        <f>AGM!B117</f>
        <v>111</v>
      </c>
      <c r="C117" s="44">
        <f>AGM!C117</f>
        <v>21187</v>
      </c>
      <c r="D117" s="44" t="str">
        <f>AGM!D117</f>
        <v>0078599580</v>
      </c>
      <c r="E117" s="45" t="str">
        <f>AGM!E117</f>
        <v>REVAN FATURRACHMAN</v>
      </c>
      <c r="F117" s="50" t="str">
        <f>AGM!F117</f>
        <v>L</v>
      </c>
      <c r="G117" s="79"/>
      <c r="H117" s="80"/>
      <c r="I117" s="80"/>
      <c r="J117" s="80"/>
      <c r="K117" s="75">
        <f t="shared" si="7"/>
        <v>0</v>
      </c>
      <c r="L117" s="76" t="str">
        <f t="shared" si="5"/>
        <v xml:space="preserve"> </v>
      </c>
      <c r="M117" s="79"/>
      <c r="N117" s="80"/>
      <c r="O117" s="80"/>
      <c r="P117" s="75">
        <f t="shared" si="8"/>
        <v>0</v>
      </c>
      <c r="Q117" s="76" t="str">
        <f t="shared" si="6"/>
        <v xml:space="preserve"> </v>
      </c>
      <c r="R117" s="167"/>
    </row>
    <row r="118" spans="1:18" x14ac:dyDescent="0.25">
      <c r="A118" s="43" t="str">
        <f>AGM!A118</f>
        <v>VIII.3</v>
      </c>
      <c r="B118" s="44">
        <f>AGM!B118</f>
        <v>112</v>
      </c>
      <c r="C118" s="44">
        <f>AGM!C118</f>
        <v>21226</v>
      </c>
      <c r="D118" s="44" t="str">
        <f>AGM!D118</f>
        <v>0074255767</v>
      </c>
      <c r="E118" s="45" t="str">
        <f>AGM!E118</f>
        <v>REZHIA SYLVIE MARCIA RAMADHANI</v>
      </c>
      <c r="F118" s="50" t="str">
        <f>AGM!F118</f>
        <v>P</v>
      </c>
      <c r="G118" s="79"/>
      <c r="H118" s="80"/>
      <c r="I118" s="80"/>
      <c r="J118" s="80"/>
      <c r="K118" s="75">
        <f t="shared" si="7"/>
        <v>0</v>
      </c>
      <c r="L118" s="76" t="str">
        <f t="shared" si="5"/>
        <v xml:space="preserve"> </v>
      </c>
      <c r="M118" s="79"/>
      <c r="N118" s="80"/>
      <c r="O118" s="80"/>
      <c r="P118" s="75">
        <f t="shared" si="8"/>
        <v>0</v>
      </c>
      <c r="Q118" s="76" t="str">
        <f t="shared" si="6"/>
        <v xml:space="preserve"> </v>
      </c>
      <c r="R118" s="167"/>
    </row>
    <row r="119" spans="1:18" x14ac:dyDescent="0.25">
      <c r="A119" s="43" t="str">
        <f>AGM!A119</f>
        <v>VIII.3</v>
      </c>
      <c r="B119" s="44">
        <f>AGM!B119</f>
        <v>113</v>
      </c>
      <c r="C119" s="44">
        <f>AGM!C119</f>
        <v>21228</v>
      </c>
      <c r="D119" s="44" t="str">
        <f>AGM!D119</f>
        <v>0074358539</v>
      </c>
      <c r="E119" s="45" t="str">
        <f>AGM!E119</f>
        <v>ROFIQOH</v>
      </c>
      <c r="F119" s="50" t="str">
        <f>AGM!F119</f>
        <v>P</v>
      </c>
      <c r="G119" s="79"/>
      <c r="H119" s="80"/>
      <c r="I119" s="80"/>
      <c r="J119" s="80"/>
      <c r="K119" s="75">
        <f t="shared" si="7"/>
        <v>0</v>
      </c>
      <c r="L119" s="76" t="str">
        <f t="shared" si="5"/>
        <v xml:space="preserve"> </v>
      </c>
      <c r="M119" s="79"/>
      <c r="N119" s="80"/>
      <c r="O119" s="80"/>
      <c r="P119" s="75">
        <f t="shared" si="8"/>
        <v>0</v>
      </c>
      <c r="Q119" s="76" t="str">
        <f t="shared" si="6"/>
        <v xml:space="preserve"> </v>
      </c>
      <c r="R119" s="167"/>
    </row>
    <row r="120" spans="1:18" x14ac:dyDescent="0.25">
      <c r="A120" s="43" t="str">
        <f>AGM!A120</f>
        <v>VIII.3</v>
      </c>
      <c r="B120" s="44">
        <f>AGM!B120</f>
        <v>114</v>
      </c>
      <c r="C120" s="44">
        <f>AGM!C120</f>
        <v>21391</v>
      </c>
      <c r="D120" s="44" t="str">
        <f>AGM!D120</f>
        <v>0075738942</v>
      </c>
      <c r="E120" s="45" t="str">
        <f>AGM!E120</f>
        <v>SEPTIAN DWIANTO RAMADHAN</v>
      </c>
      <c r="F120" s="50" t="str">
        <f>AGM!F120</f>
        <v>L</v>
      </c>
      <c r="G120" s="79"/>
      <c r="H120" s="80"/>
      <c r="I120" s="80"/>
      <c r="J120" s="80"/>
      <c r="K120" s="75">
        <f t="shared" si="7"/>
        <v>0</v>
      </c>
      <c r="L120" s="76" t="str">
        <f t="shared" si="5"/>
        <v xml:space="preserve"> </v>
      </c>
      <c r="M120" s="79"/>
      <c r="N120" s="80"/>
      <c r="O120" s="80"/>
      <c r="P120" s="75">
        <f t="shared" si="8"/>
        <v>0</v>
      </c>
      <c r="Q120" s="76" t="str">
        <f t="shared" si="6"/>
        <v xml:space="preserve"> </v>
      </c>
      <c r="R120" s="167"/>
    </row>
    <row r="121" spans="1:18" x14ac:dyDescent="0.25">
      <c r="A121" s="43" t="str">
        <f>AGM!A121</f>
        <v>VIII.3</v>
      </c>
      <c r="B121" s="44">
        <f>AGM!B121</f>
        <v>115</v>
      </c>
      <c r="C121" s="44">
        <f>AGM!C121</f>
        <v>21271</v>
      </c>
      <c r="D121" s="44" t="str">
        <f>AGM!D121</f>
        <v>0078362104</v>
      </c>
      <c r="E121" s="45" t="str">
        <f>AGM!E121</f>
        <v>SYAHRANI NAJMA RAJABI</v>
      </c>
      <c r="F121" s="50" t="str">
        <f>AGM!F121</f>
        <v>P</v>
      </c>
      <c r="G121" s="79"/>
      <c r="H121" s="80"/>
      <c r="I121" s="80"/>
      <c r="J121" s="80"/>
      <c r="K121" s="75">
        <f t="shared" si="7"/>
        <v>0</v>
      </c>
      <c r="L121" s="76" t="str">
        <f t="shared" si="5"/>
        <v xml:space="preserve"> </v>
      </c>
      <c r="M121" s="79"/>
      <c r="N121" s="80"/>
      <c r="O121" s="80"/>
      <c r="P121" s="75">
        <f t="shared" si="8"/>
        <v>0</v>
      </c>
      <c r="Q121" s="76" t="str">
        <f t="shared" si="6"/>
        <v xml:space="preserve"> </v>
      </c>
      <c r="R121" s="167"/>
    </row>
    <row r="122" spans="1:18" x14ac:dyDescent="0.25">
      <c r="A122" s="43" t="str">
        <f>AGM!A122</f>
        <v>VIII.3</v>
      </c>
      <c r="B122" s="44">
        <f>AGM!B122</f>
        <v>116</v>
      </c>
      <c r="C122" s="44">
        <f>AGM!C122</f>
        <v>21352</v>
      </c>
      <c r="D122" s="44" t="str">
        <f>AGM!D122</f>
        <v>0077185313</v>
      </c>
      <c r="E122" s="45" t="str">
        <f>AGM!E122</f>
        <v>SYARANI CHOIRUNISSA</v>
      </c>
      <c r="F122" s="50" t="str">
        <f>AGM!F122</f>
        <v>P</v>
      </c>
      <c r="G122" s="79"/>
      <c r="H122" s="80"/>
      <c r="I122" s="80"/>
      <c r="J122" s="80"/>
      <c r="K122" s="75">
        <f t="shared" si="7"/>
        <v>0</v>
      </c>
      <c r="L122" s="76" t="str">
        <f t="shared" si="5"/>
        <v xml:space="preserve"> </v>
      </c>
      <c r="M122" s="79"/>
      <c r="N122" s="80"/>
      <c r="O122" s="80"/>
      <c r="P122" s="75">
        <f t="shared" si="8"/>
        <v>0</v>
      </c>
      <c r="Q122" s="76" t="str">
        <f t="shared" si="6"/>
        <v xml:space="preserve"> </v>
      </c>
      <c r="R122" s="167"/>
    </row>
    <row r="123" spans="1:18" x14ac:dyDescent="0.25">
      <c r="A123" s="43" t="str">
        <f>AGM!A123</f>
        <v>VIII.3</v>
      </c>
      <c r="B123" s="44">
        <f>AGM!B123</f>
        <v>117</v>
      </c>
      <c r="C123" s="44">
        <f>AGM!C123</f>
        <v>21393</v>
      </c>
      <c r="D123" s="44" t="str">
        <f>AGM!D123</f>
        <v>0067190620</v>
      </c>
      <c r="E123" s="45" t="str">
        <f>AGM!E123</f>
        <v>VANIA SAFA LARASATI</v>
      </c>
      <c r="F123" s="50" t="str">
        <f>AGM!F123</f>
        <v>P</v>
      </c>
      <c r="G123" s="79"/>
      <c r="H123" s="80"/>
      <c r="I123" s="80"/>
      <c r="J123" s="80"/>
      <c r="K123" s="75">
        <f t="shared" si="7"/>
        <v>0</v>
      </c>
      <c r="L123" s="76" t="str">
        <f t="shared" si="5"/>
        <v xml:space="preserve"> </v>
      </c>
      <c r="M123" s="79"/>
      <c r="N123" s="80"/>
      <c r="O123" s="80"/>
      <c r="P123" s="75">
        <f t="shared" si="8"/>
        <v>0</v>
      </c>
      <c r="Q123" s="76" t="str">
        <f t="shared" si="6"/>
        <v xml:space="preserve"> </v>
      </c>
      <c r="R123" s="167"/>
    </row>
    <row r="124" spans="1:18" x14ac:dyDescent="0.25">
      <c r="A124" s="43" t="str">
        <f>AGM!A124</f>
        <v>VIII.3</v>
      </c>
      <c r="B124" s="44">
        <f>AGM!B124</f>
        <v>118</v>
      </c>
      <c r="C124" s="44">
        <f>AGM!C124</f>
        <v>21394</v>
      </c>
      <c r="D124" s="44" t="str">
        <f>AGM!D124</f>
        <v>0076038048</v>
      </c>
      <c r="E124" s="45" t="str">
        <f>AGM!E124</f>
        <v>VELIA AMILIA</v>
      </c>
      <c r="F124" s="50" t="str">
        <f>AGM!F124</f>
        <v>P</v>
      </c>
      <c r="G124" s="79"/>
      <c r="H124" s="80"/>
      <c r="I124" s="80"/>
      <c r="J124" s="80"/>
      <c r="K124" s="75">
        <f t="shared" si="7"/>
        <v>0</v>
      </c>
      <c r="L124" s="76" t="str">
        <f t="shared" si="5"/>
        <v xml:space="preserve"> </v>
      </c>
      <c r="M124" s="79"/>
      <c r="N124" s="80"/>
      <c r="O124" s="80"/>
      <c r="P124" s="75">
        <f t="shared" si="8"/>
        <v>0</v>
      </c>
      <c r="Q124" s="76" t="str">
        <f t="shared" si="6"/>
        <v xml:space="preserve"> </v>
      </c>
      <c r="R124" s="167"/>
    </row>
    <row r="125" spans="1:18" x14ac:dyDescent="0.25">
      <c r="A125" s="43" t="str">
        <f>AGM!A125</f>
        <v>VIII.3</v>
      </c>
      <c r="B125" s="44">
        <f>AGM!B125</f>
        <v>119</v>
      </c>
      <c r="C125" s="44">
        <f>AGM!C125</f>
        <v>21155</v>
      </c>
      <c r="D125" s="44" t="str">
        <f>AGM!D125</f>
        <v>0089704399</v>
      </c>
      <c r="E125" s="45" t="str">
        <f>AGM!E125</f>
        <v>YOSUA SETYA PUTRA</v>
      </c>
      <c r="F125" s="50" t="str">
        <f>AGM!F125</f>
        <v>L</v>
      </c>
      <c r="G125" s="79"/>
      <c r="H125" s="80"/>
      <c r="I125" s="80"/>
      <c r="J125" s="80"/>
      <c r="K125" s="75">
        <f t="shared" si="7"/>
        <v>0</v>
      </c>
      <c r="L125" s="76" t="str">
        <f t="shared" si="5"/>
        <v xml:space="preserve"> </v>
      </c>
      <c r="M125" s="79"/>
      <c r="N125" s="80"/>
      <c r="O125" s="80"/>
      <c r="P125" s="75">
        <f t="shared" si="8"/>
        <v>0</v>
      </c>
      <c r="Q125" s="76" t="str">
        <f t="shared" si="6"/>
        <v xml:space="preserve"> </v>
      </c>
      <c r="R125" s="167"/>
    </row>
    <row r="126" spans="1:18" x14ac:dyDescent="0.25">
      <c r="A126" s="43" t="str">
        <f>AGM!A126</f>
        <v>VIII.3</v>
      </c>
      <c r="B126" s="44">
        <f>AGM!B126</f>
        <v>120</v>
      </c>
      <c r="C126" s="44">
        <f>AGM!C126</f>
        <v>21235</v>
      </c>
      <c r="D126" s="44" t="str">
        <f>AGM!D126</f>
        <v>0069164381</v>
      </c>
      <c r="E126" s="45" t="str">
        <f>AGM!E126</f>
        <v>ZAHWA AULIA HALIZAH</v>
      </c>
      <c r="F126" s="50" t="str">
        <f>AGM!F126</f>
        <v>P</v>
      </c>
      <c r="G126" s="79"/>
      <c r="H126" s="80"/>
      <c r="I126" s="80"/>
      <c r="J126" s="80"/>
      <c r="K126" s="75">
        <f t="shared" si="7"/>
        <v>0</v>
      </c>
      <c r="L126" s="76" t="str">
        <f t="shared" si="5"/>
        <v xml:space="preserve"> </v>
      </c>
      <c r="M126" s="79"/>
      <c r="N126" s="80"/>
      <c r="O126" s="80"/>
      <c r="P126" s="75">
        <f t="shared" si="8"/>
        <v>0</v>
      </c>
      <c r="Q126" s="76" t="str">
        <f t="shared" si="6"/>
        <v xml:space="preserve"> </v>
      </c>
      <c r="R126" s="167"/>
    </row>
    <row r="127" spans="1:18" x14ac:dyDescent="0.25">
      <c r="A127" s="43" t="str">
        <f>AGM!A127</f>
        <v>VIII.4</v>
      </c>
      <c r="B127" s="44">
        <f>AGM!B127</f>
        <v>121</v>
      </c>
      <c r="C127" s="44">
        <f>AGM!C127</f>
        <v>21236</v>
      </c>
      <c r="D127" s="44" t="str">
        <f>AGM!D127</f>
        <v>0079635453</v>
      </c>
      <c r="E127" s="45" t="str">
        <f>AGM!E127</f>
        <v>AFDAL AFRIANSAH</v>
      </c>
      <c r="F127" s="50" t="str">
        <f>AGM!F127</f>
        <v>L</v>
      </c>
      <c r="G127" s="79"/>
      <c r="H127" s="80"/>
      <c r="I127" s="80"/>
      <c r="J127" s="80"/>
      <c r="K127" s="75">
        <f t="shared" si="7"/>
        <v>0</v>
      </c>
      <c r="L127" s="76" t="str">
        <f t="shared" si="5"/>
        <v xml:space="preserve"> </v>
      </c>
      <c r="M127" s="79"/>
      <c r="N127" s="80"/>
      <c r="O127" s="80"/>
      <c r="P127" s="75">
        <f t="shared" si="8"/>
        <v>0</v>
      </c>
      <c r="Q127" s="76" t="str">
        <f t="shared" si="6"/>
        <v xml:space="preserve"> </v>
      </c>
      <c r="R127" s="167"/>
    </row>
    <row r="128" spans="1:18" x14ac:dyDescent="0.25">
      <c r="A128" s="43" t="str">
        <f>AGM!A128</f>
        <v>VIII.4</v>
      </c>
      <c r="B128" s="44">
        <f>AGM!B128</f>
        <v>122</v>
      </c>
      <c r="C128" s="44">
        <f>AGM!C128</f>
        <v>21276</v>
      </c>
      <c r="D128" s="44" t="str">
        <f>AGM!D128</f>
        <v>0074153383</v>
      </c>
      <c r="E128" s="45" t="str">
        <f>AGM!E128</f>
        <v>AHMAD FABIAN BARTHEZ</v>
      </c>
      <c r="F128" s="50" t="str">
        <f>AGM!F128</f>
        <v>L</v>
      </c>
      <c r="G128" s="79"/>
      <c r="H128" s="80"/>
      <c r="I128" s="80"/>
      <c r="J128" s="80"/>
      <c r="K128" s="75">
        <f t="shared" si="7"/>
        <v>0</v>
      </c>
      <c r="L128" s="76" t="str">
        <f t="shared" si="5"/>
        <v xml:space="preserve"> </v>
      </c>
      <c r="M128" s="79"/>
      <c r="N128" s="80"/>
      <c r="O128" s="80"/>
      <c r="P128" s="75">
        <f t="shared" si="8"/>
        <v>0</v>
      </c>
      <c r="Q128" s="76" t="str">
        <f t="shared" si="6"/>
        <v xml:space="preserve"> </v>
      </c>
      <c r="R128" s="167"/>
    </row>
    <row r="129" spans="1:18" x14ac:dyDescent="0.25">
      <c r="A129" s="43" t="str">
        <f>AGM!A129</f>
        <v>VIII.4</v>
      </c>
      <c r="B129" s="44">
        <f>AGM!B129</f>
        <v>123</v>
      </c>
      <c r="C129" s="44">
        <f>AGM!C129</f>
        <v>21279</v>
      </c>
      <c r="D129" s="44" t="str">
        <f>AGM!D129</f>
        <v>0073410938</v>
      </c>
      <c r="E129" s="45" t="str">
        <f>AGM!E129</f>
        <v>ALUN NAZHA</v>
      </c>
      <c r="F129" s="50" t="str">
        <f>AGM!F129</f>
        <v>L</v>
      </c>
      <c r="G129" s="79"/>
      <c r="H129" s="80"/>
      <c r="I129" s="80"/>
      <c r="J129" s="80"/>
      <c r="K129" s="75">
        <f t="shared" si="7"/>
        <v>0</v>
      </c>
      <c r="L129" s="76" t="str">
        <f t="shared" si="5"/>
        <v xml:space="preserve"> </v>
      </c>
      <c r="M129" s="79"/>
      <c r="N129" s="80"/>
      <c r="O129" s="80"/>
      <c r="P129" s="75">
        <f t="shared" si="8"/>
        <v>0</v>
      </c>
      <c r="Q129" s="76" t="str">
        <f t="shared" si="6"/>
        <v xml:space="preserve"> </v>
      </c>
      <c r="R129" s="167"/>
    </row>
    <row r="130" spans="1:18" x14ac:dyDescent="0.25">
      <c r="A130" s="43" t="str">
        <f>AGM!A130</f>
        <v>VIII.4</v>
      </c>
      <c r="B130" s="44">
        <f>AGM!B130</f>
        <v>124</v>
      </c>
      <c r="C130" s="44">
        <f>AGM!C130</f>
        <v>21243</v>
      </c>
      <c r="D130" s="44" t="str">
        <f>AGM!D130</f>
        <v>0071414528</v>
      </c>
      <c r="E130" s="45" t="str">
        <f>AGM!E130</f>
        <v>ARINI NURAINI</v>
      </c>
      <c r="F130" s="50" t="str">
        <f>AGM!F130</f>
        <v>P</v>
      </c>
      <c r="G130" s="79"/>
      <c r="H130" s="80"/>
      <c r="I130" s="80"/>
      <c r="J130" s="80"/>
      <c r="K130" s="75">
        <f t="shared" si="7"/>
        <v>0</v>
      </c>
      <c r="L130" s="76" t="str">
        <f t="shared" si="5"/>
        <v xml:space="preserve"> </v>
      </c>
      <c r="M130" s="79"/>
      <c r="N130" s="80"/>
      <c r="O130" s="80"/>
      <c r="P130" s="75">
        <f t="shared" si="8"/>
        <v>0</v>
      </c>
      <c r="Q130" s="76" t="str">
        <f t="shared" si="6"/>
        <v xml:space="preserve"> </v>
      </c>
      <c r="R130" s="167"/>
    </row>
    <row r="131" spans="1:18" x14ac:dyDescent="0.25">
      <c r="A131" s="43" t="str">
        <f>AGM!A131</f>
        <v>VIII.4</v>
      </c>
      <c r="B131" s="44">
        <f>AGM!B131</f>
        <v>125</v>
      </c>
      <c r="C131" s="44">
        <f>AGM!C131</f>
        <v>21161</v>
      </c>
      <c r="D131" s="44" t="str">
        <f>AGM!D131</f>
        <v>0079145615</v>
      </c>
      <c r="E131" s="45" t="str">
        <f>AGM!E131</f>
        <v>ARKHA BANYU DJIBRILIANO</v>
      </c>
      <c r="F131" s="50" t="str">
        <f>AGM!F131</f>
        <v>L</v>
      </c>
      <c r="G131" s="79"/>
      <c r="H131" s="80"/>
      <c r="I131" s="80"/>
      <c r="J131" s="80"/>
      <c r="K131" s="75">
        <f t="shared" si="7"/>
        <v>0</v>
      </c>
      <c r="L131" s="76" t="str">
        <f t="shared" si="5"/>
        <v xml:space="preserve"> </v>
      </c>
      <c r="M131" s="79"/>
      <c r="N131" s="80"/>
      <c r="O131" s="80"/>
      <c r="P131" s="75">
        <f t="shared" si="8"/>
        <v>0</v>
      </c>
      <c r="Q131" s="76" t="str">
        <f t="shared" si="6"/>
        <v xml:space="preserve"> </v>
      </c>
      <c r="R131" s="167"/>
    </row>
    <row r="132" spans="1:18" x14ac:dyDescent="0.25">
      <c r="A132" s="43" t="str">
        <f>AGM!A132</f>
        <v>VIII.4</v>
      </c>
      <c r="B132" s="44">
        <f>AGM!B132</f>
        <v>126</v>
      </c>
      <c r="C132" s="44">
        <f>AGM!C132</f>
        <v>21162</v>
      </c>
      <c r="D132" s="44" t="str">
        <f>AGM!D132</f>
        <v>0076804013</v>
      </c>
      <c r="E132" s="45" t="str">
        <f>AGM!E132</f>
        <v>AURA SALSABILA</v>
      </c>
      <c r="F132" s="50" t="str">
        <f>AGM!F132</f>
        <v>P</v>
      </c>
      <c r="G132" s="79"/>
      <c r="H132" s="80"/>
      <c r="I132" s="80"/>
      <c r="J132" s="80"/>
      <c r="K132" s="75">
        <f t="shared" si="7"/>
        <v>0</v>
      </c>
      <c r="L132" s="76" t="str">
        <f t="shared" si="5"/>
        <v xml:space="preserve"> </v>
      </c>
      <c r="M132" s="79"/>
      <c r="N132" s="80"/>
      <c r="O132" s="80"/>
      <c r="P132" s="75">
        <f t="shared" si="8"/>
        <v>0</v>
      </c>
      <c r="Q132" s="76" t="str">
        <f t="shared" si="6"/>
        <v xml:space="preserve"> </v>
      </c>
      <c r="R132" s="167"/>
    </row>
    <row r="133" spans="1:18" x14ac:dyDescent="0.25">
      <c r="A133" s="43" t="str">
        <f>AGM!A133</f>
        <v>VIII.4</v>
      </c>
      <c r="B133" s="44">
        <f>AGM!B133</f>
        <v>127</v>
      </c>
      <c r="C133" s="44">
        <f>AGM!C133</f>
        <v>21367</v>
      </c>
      <c r="D133" s="44" t="str">
        <f>AGM!D133</f>
        <v>0075547336</v>
      </c>
      <c r="E133" s="45" t="str">
        <f>AGM!E133</f>
        <v>BALQIS AZIZAH DEVANANDA</v>
      </c>
      <c r="F133" s="50" t="str">
        <f>AGM!F133</f>
        <v>P</v>
      </c>
      <c r="G133" s="79"/>
      <c r="H133" s="80"/>
      <c r="I133" s="80"/>
      <c r="J133" s="80"/>
      <c r="K133" s="75">
        <f t="shared" si="7"/>
        <v>0</v>
      </c>
      <c r="L133" s="76" t="str">
        <f t="shared" si="5"/>
        <v xml:space="preserve"> </v>
      </c>
      <c r="M133" s="79"/>
      <c r="N133" s="80"/>
      <c r="O133" s="80"/>
      <c r="P133" s="75">
        <f t="shared" si="8"/>
        <v>0</v>
      </c>
      <c r="Q133" s="76" t="str">
        <f t="shared" si="6"/>
        <v xml:space="preserve"> </v>
      </c>
      <c r="R133" s="167"/>
    </row>
    <row r="134" spans="1:18" x14ac:dyDescent="0.25">
      <c r="A134" s="43" t="str">
        <f>AGM!A134</f>
        <v>VIII.4</v>
      </c>
      <c r="B134" s="44">
        <f>AGM!B134</f>
        <v>128</v>
      </c>
      <c r="C134" s="44">
        <f>AGM!C134</f>
        <v>21165</v>
      </c>
      <c r="D134" s="44" t="str">
        <f>AGM!D134</f>
        <v>0078099767</v>
      </c>
      <c r="E134" s="45" t="str">
        <f>AGM!E134</f>
        <v>BELLA SEPTIARA INDRI</v>
      </c>
      <c r="F134" s="50" t="str">
        <f>AGM!F134</f>
        <v>P</v>
      </c>
      <c r="G134" s="79"/>
      <c r="H134" s="80"/>
      <c r="I134" s="80"/>
      <c r="J134" s="80"/>
      <c r="K134" s="75">
        <f t="shared" si="7"/>
        <v>0</v>
      </c>
      <c r="L134" s="76" t="str">
        <f t="shared" si="5"/>
        <v xml:space="preserve"> </v>
      </c>
      <c r="M134" s="79"/>
      <c r="N134" s="80"/>
      <c r="O134" s="80"/>
      <c r="P134" s="75">
        <f t="shared" si="8"/>
        <v>0</v>
      </c>
      <c r="Q134" s="76" t="str">
        <f t="shared" si="6"/>
        <v xml:space="preserve"> </v>
      </c>
      <c r="R134" s="167"/>
    </row>
    <row r="135" spans="1:18" x14ac:dyDescent="0.25">
      <c r="A135" s="43" t="str">
        <f>AGM!A135</f>
        <v>VIII.4</v>
      </c>
      <c r="B135" s="44">
        <f>AGM!B135</f>
        <v>129</v>
      </c>
      <c r="C135" s="44">
        <f>AGM!C135</f>
        <v>21322</v>
      </c>
      <c r="D135" s="44" t="str">
        <f>AGM!D135</f>
        <v>0077554397</v>
      </c>
      <c r="E135" s="45" t="str">
        <f>AGM!E135</f>
        <v>CINTA AZZAHRA NOVARIENDA</v>
      </c>
      <c r="F135" s="50" t="str">
        <f>AGM!F135</f>
        <v>P</v>
      </c>
      <c r="G135" s="79"/>
      <c r="H135" s="80"/>
      <c r="I135" s="80"/>
      <c r="J135" s="80"/>
      <c r="K135" s="75">
        <f t="shared" si="7"/>
        <v>0</v>
      </c>
      <c r="L135" s="76" t="str">
        <f t="shared" ref="L135:L198" si="9">VLOOKUP(K135,predikat,2)</f>
        <v xml:space="preserve"> </v>
      </c>
      <c r="M135" s="79"/>
      <c r="N135" s="80"/>
      <c r="O135" s="80"/>
      <c r="P135" s="75">
        <f t="shared" si="8"/>
        <v>0</v>
      </c>
      <c r="Q135" s="76" t="str">
        <f t="shared" ref="Q135:Q198" si="10">VLOOKUP(P135,predikat,2)</f>
        <v xml:space="preserve"> </v>
      </c>
      <c r="R135" s="167"/>
    </row>
    <row r="136" spans="1:18" x14ac:dyDescent="0.25">
      <c r="A136" s="43" t="str">
        <f>AGM!A136</f>
        <v>VIII.4</v>
      </c>
      <c r="B136" s="44">
        <f>AGM!B136</f>
        <v>130</v>
      </c>
      <c r="C136" s="44">
        <f>AGM!C136</f>
        <v>21369</v>
      </c>
      <c r="D136" s="44" t="str">
        <f>AGM!D136</f>
        <v>0073809211</v>
      </c>
      <c r="E136" s="45" t="str">
        <f>AGM!E136</f>
        <v>FAILAKA RHOMA SONETA IRAWAN</v>
      </c>
      <c r="F136" s="50" t="str">
        <f>AGM!F136</f>
        <v>L</v>
      </c>
      <c r="G136" s="79"/>
      <c r="H136" s="80"/>
      <c r="I136" s="80"/>
      <c r="J136" s="80"/>
      <c r="K136" s="75">
        <f t="shared" ref="K136:K199" si="11">IF(COUNTA(G136:I136)=0,0,ROUND((SUM(G136:I136)/COUNTA(G136:I136)*$J$1+SUM(J136)*$J$2)/($J$1+$J$2),0))</f>
        <v>0</v>
      </c>
      <c r="L136" s="76" t="str">
        <f t="shared" si="9"/>
        <v xml:space="preserve"> </v>
      </c>
      <c r="M136" s="79"/>
      <c r="N136" s="80"/>
      <c r="O136" s="80"/>
      <c r="P136" s="75">
        <f t="shared" ref="P136:P199" si="12">IF(SUM(M136:O136)=0,0,ROUND(SUM(M136:O136)/COUNTA(M136:O136),0))</f>
        <v>0</v>
      </c>
      <c r="Q136" s="76" t="str">
        <f t="shared" si="10"/>
        <v xml:space="preserve"> </v>
      </c>
      <c r="R136" s="167"/>
    </row>
    <row r="137" spans="1:18" x14ac:dyDescent="0.25">
      <c r="A137" s="43" t="str">
        <f>AGM!A137</f>
        <v>VIII.4</v>
      </c>
      <c r="B137" s="44">
        <f>AGM!B137</f>
        <v>131</v>
      </c>
      <c r="C137" s="44">
        <f>AGM!C137</f>
        <v>21171</v>
      </c>
      <c r="D137" s="44" t="str">
        <f>AGM!D137</f>
        <v>0072292231</v>
      </c>
      <c r="E137" s="45" t="str">
        <f>AGM!E137</f>
        <v>FIRLY FRICILLA AULIA</v>
      </c>
      <c r="F137" s="50" t="str">
        <f>AGM!F137</f>
        <v>P</v>
      </c>
      <c r="G137" s="79"/>
      <c r="H137" s="80"/>
      <c r="I137" s="80"/>
      <c r="J137" s="80"/>
      <c r="K137" s="75">
        <f t="shared" si="11"/>
        <v>0</v>
      </c>
      <c r="L137" s="76" t="str">
        <f t="shared" si="9"/>
        <v xml:space="preserve"> </v>
      </c>
      <c r="M137" s="79"/>
      <c r="N137" s="80"/>
      <c r="O137" s="80"/>
      <c r="P137" s="75">
        <f t="shared" si="12"/>
        <v>0</v>
      </c>
      <c r="Q137" s="76" t="str">
        <f t="shared" si="10"/>
        <v xml:space="preserve"> </v>
      </c>
      <c r="R137" s="167"/>
    </row>
    <row r="138" spans="1:18" x14ac:dyDescent="0.25">
      <c r="A138" s="43" t="str">
        <f>AGM!A138</f>
        <v>VIII.4</v>
      </c>
      <c r="B138" s="44">
        <f>AGM!B138</f>
        <v>132</v>
      </c>
      <c r="C138" s="44">
        <f>AGM!C138</f>
        <v>21247</v>
      </c>
      <c r="D138" s="44" t="str">
        <f>AGM!D138</f>
        <v>0072985708</v>
      </c>
      <c r="E138" s="45" t="str">
        <f>AGM!E138</f>
        <v>GUSTI ANGGA RADITIA</v>
      </c>
      <c r="F138" s="50" t="str">
        <f>AGM!F138</f>
        <v>L</v>
      </c>
      <c r="G138" s="79"/>
      <c r="H138" s="80"/>
      <c r="I138" s="80"/>
      <c r="J138" s="80"/>
      <c r="K138" s="75">
        <f t="shared" si="11"/>
        <v>0</v>
      </c>
      <c r="L138" s="76" t="str">
        <f t="shared" si="9"/>
        <v xml:space="preserve"> </v>
      </c>
      <c r="M138" s="79"/>
      <c r="N138" s="80"/>
      <c r="O138" s="80"/>
      <c r="P138" s="75">
        <f t="shared" si="12"/>
        <v>0</v>
      </c>
      <c r="Q138" s="76" t="str">
        <f t="shared" si="10"/>
        <v xml:space="preserve"> </v>
      </c>
      <c r="R138" s="167"/>
    </row>
    <row r="139" spans="1:18" x14ac:dyDescent="0.25">
      <c r="A139" s="43" t="str">
        <f>AGM!A139</f>
        <v>VIII.4</v>
      </c>
      <c r="B139" s="44">
        <f>AGM!B139</f>
        <v>133</v>
      </c>
      <c r="C139" s="44">
        <f>AGM!C139</f>
        <v>21329</v>
      </c>
      <c r="D139" s="44" t="str">
        <f>AGM!D139</f>
        <v>0066401470</v>
      </c>
      <c r="E139" s="45" t="str">
        <f>AGM!E139</f>
        <v>HAWASS ALI AKBAR</v>
      </c>
      <c r="F139" s="50" t="str">
        <f>AGM!F139</f>
        <v>L</v>
      </c>
      <c r="G139" s="79"/>
      <c r="H139" s="80"/>
      <c r="I139" s="80"/>
      <c r="J139" s="80"/>
      <c r="K139" s="75">
        <f t="shared" si="11"/>
        <v>0</v>
      </c>
      <c r="L139" s="76" t="str">
        <f t="shared" si="9"/>
        <v xml:space="preserve"> </v>
      </c>
      <c r="M139" s="79"/>
      <c r="N139" s="80"/>
      <c r="O139" s="80"/>
      <c r="P139" s="75">
        <f t="shared" si="12"/>
        <v>0</v>
      </c>
      <c r="Q139" s="76" t="str">
        <f t="shared" si="10"/>
        <v xml:space="preserve"> </v>
      </c>
      <c r="R139" s="167"/>
    </row>
    <row r="140" spans="1:18" x14ac:dyDescent="0.25">
      <c r="A140" s="43" t="str">
        <f>AGM!A140</f>
        <v>VIII.4</v>
      </c>
      <c r="B140" s="44">
        <f>AGM!B140</f>
        <v>134</v>
      </c>
      <c r="C140" s="44">
        <f>AGM!C140</f>
        <v>21126</v>
      </c>
      <c r="D140" s="44" t="str">
        <f>AGM!D140</f>
        <v>0055324470</v>
      </c>
      <c r="E140" s="45" t="str">
        <f>AGM!E140</f>
        <v>INTAN SETIAWAN</v>
      </c>
      <c r="F140" s="50" t="str">
        <f>AGM!F140</f>
        <v>P</v>
      </c>
      <c r="G140" s="79"/>
      <c r="H140" s="80"/>
      <c r="I140" s="80"/>
      <c r="J140" s="80"/>
      <c r="K140" s="75">
        <f t="shared" si="11"/>
        <v>0</v>
      </c>
      <c r="L140" s="76" t="str">
        <f t="shared" si="9"/>
        <v xml:space="preserve"> </v>
      </c>
      <c r="M140" s="79"/>
      <c r="N140" s="80"/>
      <c r="O140" s="80"/>
      <c r="P140" s="75">
        <f t="shared" si="12"/>
        <v>0</v>
      </c>
      <c r="Q140" s="76" t="str">
        <f t="shared" si="10"/>
        <v xml:space="preserve"> </v>
      </c>
      <c r="R140" s="167"/>
    </row>
    <row r="141" spans="1:18" x14ac:dyDescent="0.25">
      <c r="A141" s="43" t="str">
        <f>AGM!A141</f>
        <v>VIII.4</v>
      </c>
      <c r="B141" s="44">
        <f>AGM!B141</f>
        <v>135</v>
      </c>
      <c r="C141" s="44">
        <f>AGM!C141</f>
        <v>21249</v>
      </c>
      <c r="D141" s="44" t="str">
        <f>AGM!D141</f>
        <v>0075421948</v>
      </c>
      <c r="E141" s="45" t="str">
        <f>AGM!E141</f>
        <v>IRDINA IZZATI SHANDI</v>
      </c>
      <c r="F141" s="50" t="str">
        <f>AGM!F141</f>
        <v>P</v>
      </c>
      <c r="G141" s="79"/>
      <c r="H141" s="80"/>
      <c r="I141" s="80"/>
      <c r="J141" s="80"/>
      <c r="K141" s="75">
        <f t="shared" si="11"/>
        <v>0</v>
      </c>
      <c r="L141" s="76" t="str">
        <f t="shared" si="9"/>
        <v xml:space="preserve"> </v>
      </c>
      <c r="M141" s="79"/>
      <c r="N141" s="80"/>
      <c r="O141" s="80"/>
      <c r="P141" s="75">
        <f t="shared" si="12"/>
        <v>0</v>
      </c>
      <c r="Q141" s="76" t="str">
        <f t="shared" si="10"/>
        <v xml:space="preserve"> </v>
      </c>
      <c r="R141" s="167"/>
    </row>
    <row r="142" spans="1:18" x14ac:dyDescent="0.25">
      <c r="A142" s="43" t="str">
        <f>AGM!A142</f>
        <v>VIII.4</v>
      </c>
      <c r="B142" s="44">
        <f>AGM!B142</f>
        <v>136</v>
      </c>
      <c r="C142" s="44">
        <f>AGM!C142</f>
        <v>21211</v>
      </c>
      <c r="D142" s="44" t="str">
        <f>AGM!D142</f>
        <v>0085880184</v>
      </c>
      <c r="E142" s="45" t="str">
        <f>AGM!E142</f>
        <v>JASON ALDIAN APRIANNO</v>
      </c>
      <c r="F142" s="50" t="str">
        <f>AGM!F142</f>
        <v>L</v>
      </c>
      <c r="G142" s="79"/>
      <c r="H142" s="80"/>
      <c r="I142" s="80"/>
      <c r="J142" s="80"/>
      <c r="K142" s="75">
        <f t="shared" si="11"/>
        <v>0</v>
      </c>
      <c r="L142" s="76" t="str">
        <f t="shared" si="9"/>
        <v xml:space="preserve"> </v>
      </c>
      <c r="M142" s="79"/>
      <c r="N142" s="80"/>
      <c r="O142" s="80"/>
      <c r="P142" s="75">
        <f t="shared" si="12"/>
        <v>0</v>
      </c>
      <c r="Q142" s="76" t="str">
        <f t="shared" si="10"/>
        <v xml:space="preserve"> </v>
      </c>
      <c r="R142" s="167"/>
    </row>
    <row r="143" spans="1:18" x14ac:dyDescent="0.25">
      <c r="A143" s="43" t="str">
        <f>AGM!A143</f>
        <v>VIII.4</v>
      </c>
      <c r="B143" s="44">
        <f>AGM!B143</f>
        <v>137</v>
      </c>
      <c r="C143" s="44">
        <f>AGM!C143</f>
        <v>21332</v>
      </c>
      <c r="D143" s="44" t="str">
        <f>AGM!D143</f>
        <v>0073878526</v>
      </c>
      <c r="E143" s="45" t="str">
        <f>AGM!E143</f>
        <v>KAYSAN SYAHLA AL KINZA</v>
      </c>
      <c r="F143" s="50" t="str">
        <f>AGM!F143</f>
        <v>L</v>
      </c>
      <c r="G143" s="79"/>
      <c r="H143" s="80"/>
      <c r="I143" s="80"/>
      <c r="J143" s="80"/>
      <c r="K143" s="75">
        <f t="shared" si="11"/>
        <v>0</v>
      </c>
      <c r="L143" s="76" t="str">
        <f t="shared" si="9"/>
        <v xml:space="preserve"> </v>
      </c>
      <c r="M143" s="79"/>
      <c r="N143" s="80"/>
      <c r="O143" s="80"/>
      <c r="P143" s="75">
        <f t="shared" si="12"/>
        <v>0</v>
      </c>
      <c r="Q143" s="76" t="str">
        <f t="shared" si="10"/>
        <v xml:space="preserve"> </v>
      </c>
      <c r="R143" s="167"/>
    </row>
    <row r="144" spans="1:18" x14ac:dyDescent="0.25">
      <c r="A144" s="43" t="str">
        <f>AGM!A144</f>
        <v>VIII.4</v>
      </c>
      <c r="B144" s="44">
        <f>AGM!B144</f>
        <v>138</v>
      </c>
      <c r="C144" s="44">
        <f>AGM!C144</f>
        <v>21288</v>
      </c>
      <c r="D144" s="44" t="str">
        <f>AGM!D144</f>
        <v>0078720955</v>
      </c>
      <c r="E144" s="45" t="str">
        <f>AGM!E144</f>
        <v>KEISYA PUTRI SUNDARI</v>
      </c>
      <c r="F144" s="50" t="str">
        <f>AGM!F144</f>
        <v>P</v>
      </c>
      <c r="G144" s="79"/>
      <c r="H144" s="80"/>
      <c r="I144" s="80"/>
      <c r="J144" s="80"/>
      <c r="K144" s="75">
        <f t="shared" si="11"/>
        <v>0</v>
      </c>
      <c r="L144" s="76" t="str">
        <f t="shared" si="9"/>
        <v xml:space="preserve"> </v>
      </c>
      <c r="M144" s="79"/>
      <c r="N144" s="80"/>
      <c r="O144" s="80"/>
      <c r="P144" s="75">
        <f t="shared" si="12"/>
        <v>0</v>
      </c>
      <c r="Q144" s="76" t="str">
        <f t="shared" si="10"/>
        <v xml:space="preserve"> </v>
      </c>
      <c r="R144" s="167"/>
    </row>
    <row r="145" spans="1:18" x14ac:dyDescent="0.25">
      <c r="A145" s="43" t="str">
        <f>AGM!A145</f>
        <v>VIII.4</v>
      </c>
      <c r="B145" s="44">
        <f>AGM!B145</f>
        <v>139</v>
      </c>
      <c r="C145" s="44">
        <f>AGM!C145</f>
        <v>21212</v>
      </c>
      <c r="D145" s="44" t="str">
        <f>AGM!D145</f>
        <v>0082192796</v>
      </c>
      <c r="E145" s="45" t="str">
        <f>AGM!E145</f>
        <v>KENNISSA ROJANA</v>
      </c>
      <c r="F145" s="50" t="str">
        <f>AGM!F145</f>
        <v>P</v>
      </c>
      <c r="G145" s="79"/>
      <c r="H145" s="80"/>
      <c r="I145" s="80"/>
      <c r="J145" s="80"/>
      <c r="K145" s="75">
        <f t="shared" si="11"/>
        <v>0</v>
      </c>
      <c r="L145" s="76" t="str">
        <f t="shared" si="9"/>
        <v xml:space="preserve"> </v>
      </c>
      <c r="M145" s="79"/>
      <c r="N145" s="80"/>
      <c r="O145" s="80"/>
      <c r="P145" s="75">
        <f t="shared" si="12"/>
        <v>0</v>
      </c>
      <c r="Q145" s="76" t="str">
        <f t="shared" si="10"/>
        <v xml:space="preserve"> </v>
      </c>
      <c r="R145" s="167"/>
    </row>
    <row r="146" spans="1:18" x14ac:dyDescent="0.25">
      <c r="A146" s="43" t="str">
        <f>AGM!A146</f>
        <v>VIII.4</v>
      </c>
      <c r="B146" s="44">
        <f>AGM!B146</f>
        <v>140</v>
      </c>
      <c r="C146" s="44">
        <f>AGM!C146</f>
        <v>21091</v>
      </c>
      <c r="D146" s="44" t="str">
        <f>AGM!D146</f>
        <v>0077104387</v>
      </c>
      <c r="E146" s="45" t="str">
        <f>AGM!E146</f>
        <v>LADY FERINA</v>
      </c>
      <c r="F146" s="50" t="str">
        <f>AGM!F146</f>
        <v>P</v>
      </c>
      <c r="G146" s="79"/>
      <c r="H146" s="80"/>
      <c r="I146" s="80"/>
      <c r="J146" s="80"/>
      <c r="K146" s="75">
        <f t="shared" si="11"/>
        <v>0</v>
      </c>
      <c r="L146" s="76" t="str">
        <f t="shared" si="9"/>
        <v xml:space="preserve"> </v>
      </c>
      <c r="M146" s="79"/>
      <c r="N146" s="80"/>
      <c r="O146" s="80"/>
      <c r="P146" s="75">
        <f t="shared" si="12"/>
        <v>0</v>
      </c>
      <c r="Q146" s="76" t="str">
        <f t="shared" si="10"/>
        <v xml:space="preserve"> </v>
      </c>
      <c r="R146" s="167"/>
    </row>
    <row r="147" spans="1:18" x14ac:dyDescent="0.25">
      <c r="A147" s="43" t="str">
        <f>AGM!A147</f>
        <v>VIII.4</v>
      </c>
      <c r="B147" s="44">
        <f>AGM!B147</f>
        <v>141</v>
      </c>
      <c r="C147" s="44">
        <f>AGM!C147</f>
        <v>21336</v>
      </c>
      <c r="D147" s="44" t="str">
        <f>AGM!D147</f>
        <v>0074465039</v>
      </c>
      <c r="E147" s="45" t="str">
        <f>AGM!E147</f>
        <v>MARIYO RANDY IMANIO</v>
      </c>
      <c r="F147" s="50" t="str">
        <f>AGM!F147</f>
        <v>L</v>
      </c>
      <c r="G147" s="79"/>
      <c r="H147" s="80"/>
      <c r="I147" s="80"/>
      <c r="J147" s="80"/>
      <c r="K147" s="75">
        <f t="shared" si="11"/>
        <v>0</v>
      </c>
      <c r="L147" s="76" t="str">
        <f t="shared" si="9"/>
        <v xml:space="preserve"> </v>
      </c>
      <c r="M147" s="79"/>
      <c r="N147" s="80"/>
      <c r="O147" s="80"/>
      <c r="P147" s="75">
        <f t="shared" si="12"/>
        <v>0</v>
      </c>
      <c r="Q147" s="76" t="str">
        <f t="shared" si="10"/>
        <v xml:space="preserve"> </v>
      </c>
      <c r="R147" s="167"/>
    </row>
    <row r="148" spans="1:18" x14ac:dyDescent="0.25">
      <c r="A148" s="43" t="str">
        <f>AGM!A148</f>
        <v>VIII.4</v>
      </c>
      <c r="B148" s="44">
        <f>AGM!B148</f>
        <v>142</v>
      </c>
      <c r="C148" s="44">
        <f>AGM!C148</f>
        <v>21130</v>
      </c>
      <c r="D148" s="44" t="str">
        <f>AGM!D148</f>
        <v>0076378911</v>
      </c>
      <c r="E148" s="45" t="str">
        <f>AGM!E148</f>
        <v>MAULINA ANUGRAH PUTRI</v>
      </c>
      <c r="F148" s="50" t="str">
        <f>AGM!F148</f>
        <v>P</v>
      </c>
      <c r="G148" s="79"/>
      <c r="H148" s="80"/>
      <c r="I148" s="80"/>
      <c r="J148" s="80"/>
      <c r="K148" s="75">
        <f t="shared" si="11"/>
        <v>0</v>
      </c>
      <c r="L148" s="76" t="str">
        <f t="shared" si="9"/>
        <v xml:space="preserve"> </v>
      </c>
      <c r="M148" s="79"/>
      <c r="N148" s="80"/>
      <c r="O148" s="80"/>
      <c r="P148" s="75">
        <f t="shared" si="12"/>
        <v>0</v>
      </c>
      <c r="Q148" s="76" t="str">
        <f t="shared" si="10"/>
        <v xml:space="preserve"> </v>
      </c>
      <c r="R148" s="167"/>
    </row>
    <row r="149" spans="1:18" x14ac:dyDescent="0.25">
      <c r="A149" s="43" t="str">
        <f>AGM!A149</f>
        <v>VIII.4</v>
      </c>
      <c r="B149" s="44">
        <f>AGM!B149</f>
        <v>143</v>
      </c>
      <c r="C149" s="44">
        <f>AGM!C149</f>
        <v>21253</v>
      </c>
      <c r="D149" s="44" t="str">
        <f>AGM!D149</f>
        <v>0077012916</v>
      </c>
      <c r="E149" s="45" t="str">
        <f>AGM!E149</f>
        <v>MAYA YULIANTI</v>
      </c>
      <c r="F149" s="50" t="str">
        <f>AGM!F149</f>
        <v>P</v>
      </c>
      <c r="G149" s="79"/>
      <c r="H149" s="80"/>
      <c r="I149" s="80"/>
      <c r="J149" s="80"/>
      <c r="K149" s="75">
        <f t="shared" si="11"/>
        <v>0</v>
      </c>
      <c r="L149" s="76" t="str">
        <f t="shared" si="9"/>
        <v xml:space="preserve"> </v>
      </c>
      <c r="M149" s="79"/>
      <c r="N149" s="80"/>
      <c r="O149" s="80"/>
      <c r="P149" s="75">
        <f t="shared" si="12"/>
        <v>0</v>
      </c>
      <c r="Q149" s="76" t="str">
        <f t="shared" si="10"/>
        <v xml:space="preserve"> </v>
      </c>
      <c r="R149" s="167"/>
    </row>
    <row r="150" spans="1:18" x14ac:dyDescent="0.25">
      <c r="A150" s="43" t="str">
        <f>AGM!A150</f>
        <v>VIII.4</v>
      </c>
      <c r="B150" s="44">
        <f>AGM!B150</f>
        <v>144</v>
      </c>
      <c r="C150" s="44">
        <f>AGM!C150</f>
        <v>21377</v>
      </c>
      <c r="D150" s="44" t="str">
        <f>AGM!D150</f>
        <v>0075991782</v>
      </c>
      <c r="E150" s="45" t="str">
        <f>AGM!E150</f>
        <v>MIA NAYLA</v>
      </c>
      <c r="F150" s="50" t="str">
        <f>AGM!F150</f>
        <v>P</v>
      </c>
      <c r="G150" s="79"/>
      <c r="H150" s="80"/>
      <c r="I150" s="80"/>
      <c r="J150" s="80"/>
      <c r="K150" s="75">
        <f t="shared" si="11"/>
        <v>0</v>
      </c>
      <c r="L150" s="76" t="str">
        <f t="shared" si="9"/>
        <v xml:space="preserve"> </v>
      </c>
      <c r="M150" s="79"/>
      <c r="N150" s="80"/>
      <c r="O150" s="80"/>
      <c r="P150" s="75">
        <f t="shared" si="12"/>
        <v>0</v>
      </c>
      <c r="Q150" s="76" t="str">
        <f t="shared" si="10"/>
        <v xml:space="preserve"> </v>
      </c>
      <c r="R150" s="167"/>
    </row>
    <row r="151" spans="1:18" x14ac:dyDescent="0.25">
      <c r="A151" s="43" t="str">
        <f>AGM!A151</f>
        <v>VIII.4</v>
      </c>
      <c r="B151" s="44">
        <f>AGM!B151</f>
        <v>145</v>
      </c>
      <c r="C151" s="44">
        <f>AGM!C151</f>
        <v>21218</v>
      </c>
      <c r="D151" s="44" t="str">
        <f>AGM!D151</f>
        <v>0073099203</v>
      </c>
      <c r="E151" s="45" t="str">
        <f>AGM!E151</f>
        <v>MOHAMAD DAVID SYAIFUL ANWAR</v>
      </c>
      <c r="F151" s="50" t="str">
        <f>AGM!F151</f>
        <v>L</v>
      </c>
      <c r="G151" s="79"/>
      <c r="H151" s="80"/>
      <c r="I151" s="80"/>
      <c r="J151" s="80"/>
      <c r="K151" s="75">
        <f t="shared" si="11"/>
        <v>0</v>
      </c>
      <c r="L151" s="76" t="str">
        <f t="shared" si="9"/>
        <v xml:space="preserve"> </v>
      </c>
      <c r="M151" s="79"/>
      <c r="N151" s="80"/>
      <c r="O151" s="80"/>
      <c r="P151" s="75">
        <f t="shared" si="12"/>
        <v>0</v>
      </c>
      <c r="Q151" s="76" t="str">
        <f t="shared" si="10"/>
        <v xml:space="preserve"> </v>
      </c>
      <c r="R151" s="167"/>
    </row>
    <row r="152" spans="1:18" x14ac:dyDescent="0.25">
      <c r="A152" s="43" t="str">
        <f>AGM!A152</f>
        <v>VIII.4</v>
      </c>
      <c r="B152" s="44">
        <f>AGM!B152</f>
        <v>147</v>
      </c>
      <c r="C152" s="44">
        <f>AGM!C152</f>
        <v>21379</v>
      </c>
      <c r="D152" s="44" t="str">
        <f>AGM!D152</f>
        <v>0077212046</v>
      </c>
      <c r="E152" s="45" t="str">
        <f>AGM!E152</f>
        <v>MUHAMMAD ALBERTO GIOVANNI DEAGUSTIN</v>
      </c>
      <c r="F152" s="50" t="str">
        <f>AGM!F152</f>
        <v>L</v>
      </c>
      <c r="G152" s="79"/>
      <c r="H152" s="80"/>
      <c r="I152" s="80"/>
      <c r="J152" s="80"/>
      <c r="K152" s="75">
        <f t="shared" si="11"/>
        <v>0</v>
      </c>
      <c r="L152" s="76" t="str">
        <f t="shared" si="9"/>
        <v xml:space="preserve"> </v>
      </c>
      <c r="M152" s="79"/>
      <c r="N152" s="80"/>
      <c r="O152" s="80"/>
      <c r="P152" s="75">
        <f t="shared" si="12"/>
        <v>0</v>
      </c>
      <c r="Q152" s="76" t="str">
        <f t="shared" si="10"/>
        <v xml:space="preserve"> </v>
      </c>
      <c r="R152" s="167"/>
    </row>
    <row r="153" spans="1:18" x14ac:dyDescent="0.25">
      <c r="A153" s="43" t="str">
        <f>AGM!A153</f>
        <v>VIII.4</v>
      </c>
      <c r="B153" s="44">
        <f>AGM!B153</f>
        <v>148</v>
      </c>
      <c r="C153" s="44">
        <f>AGM!C153</f>
        <v>21255</v>
      </c>
      <c r="D153" s="44" t="str">
        <f>AGM!D153</f>
        <v>0079560076</v>
      </c>
      <c r="E153" s="45" t="str">
        <f>AGM!E153</f>
        <v>MUHAMMAD LATIEF FATHONI</v>
      </c>
      <c r="F153" s="50" t="str">
        <f>AGM!F153</f>
        <v>L</v>
      </c>
      <c r="G153" s="79"/>
      <c r="H153" s="80"/>
      <c r="I153" s="80"/>
      <c r="J153" s="80"/>
      <c r="K153" s="75">
        <f t="shared" si="11"/>
        <v>0</v>
      </c>
      <c r="L153" s="76" t="str">
        <f t="shared" si="9"/>
        <v xml:space="preserve"> </v>
      </c>
      <c r="M153" s="79"/>
      <c r="N153" s="80"/>
      <c r="O153" s="80"/>
      <c r="P153" s="75">
        <f t="shared" si="12"/>
        <v>0</v>
      </c>
      <c r="Q153" s="76" t="str">
        <f t="shared" si="10"/>
        <v xml:space="preserve"> </v>
      </c>
      <c r="R153" s="167"/>
    </row>
    <row r="154" spans="1:18" x14ac:dyDescent="0.25">
      <c r="A154" s="43" t="str">
        <f>AGM!A154</f>
        <v>VIII.4</v>
      </c>
      <c r="B154" s="44">
        <f>AGM!B154</f>
        <v>149</v>
      </c>
      <c r="C154" s="44">
        <f>AGM!C154</f>
        <v>21137</v>
      </c>
      <c r="D154" s="44" t="str">
        <f>AGM!D154</f>
        <v>0079012671</v>
      </c>
      <c r="E154" s="45" t="str">
        <f>AGM!E154</f>
        <v>MUHAMMAD NABIL IHSAN</v>
      </c>
      <c r="F154" s="50" t="str">
        <f>AGM!F154</f>
        <v>L</v>
      </c>
      <c r="G154" s="79"/>
      <c r="H154" s="80"/>
      <c r="I154" s="80"/>
      <c r="J154" s="80"/>
      <c r="K154" s="75">
        <f t="shared" si="11"/>
        <v>0</v>
      </c>
      <c r="L154" s="76" t="str">
        <f t="shared" si="9"/>
        <v xml:space="preserve"> </v>
      </c>
      <c r="M154" s="79"/>
      <c r="N154" s="80"/>
      <c r="O154" s="80"/>
      <c r="P154" s="75">
        <f t="shared" si="12"/>
        <v>0</v>
      </c>
      <c r="Q154" s="76" t="str">
        <f t="shared" si="10"/>
        <v xml:space="preserve"> </v>
      </c>
      <c r="R154" s="167"/>
    </row>
    <row r="155" spans="1:18" x14ac:dyDescent="0.25">
      <c r="A155" s="43" t="str">
        <f>AGM!A155</f>
        <v>VIII.4</v>
      </c>
      <c r="B155" s="44">
        <f>AGM!B155</f>
        <v>150</v>
      </c>
      <c r="C155" s="44">
        <f>AGM!C155</f>
        <v>21257</v>
      </c>
      <c r="D155" s="44" t="str">
        <f>AGM!D155</f>
        <v>0086908271</v>
      </c>
      <c r="E155" s="45" t="str">
        <f>AGM!E155</f>
        <v>MUHAMMAD SYAFIQ SOFYAN</v>
      </c>
      <c r="F155" s="50" t="str">
        <f>AGM!F155</f>
        <v>L</v>
      </c>
      <c r="G155" s="79"/>
      <c r="H155" s="80"/>
      <c r="I155" s="80"/>
      <c r="J155" s="80"/>
      <c r="K155" s="75">
        <f t="shared" si="11"/>
        <v>0</v>
      </c>
      <c r="L155" s="76" t="str">
        <f t="shared" si="9"/>
        <v xml:space="preserve"> </v>
      </c>
      <c r="M155" s="79"/>
      <c r="N155" s="80"/>
      <c r="O155" s="80"/>
      <c r="P155" s="75">
        <f t="shared" si="12"/>
        <v>0</v>
      </c>
      <c r="Q155" s="76" t="str">
        <f t="shared" si="10"/>
        <v xml:space="preserve"> </v>
      </c>
      <c r="R155" s="167"/>
    </row>
    <row r="156" spans="1:18" x14ac:dyDescent="0.25">
      <c r="A156" s="43" t="str">
        <f>AGM!A156</f>
        <v>VIII.4</v>
      </c>
      <c r="B156" s="44">
        <f>AGM!B156</f>
        <v>146</v>
      </c>
      <c r="C156" s="44">
        <f>AGM!C156</f>
        <v>21100</v>
      </c>
      <c r="D156" s="44" t="str">
        <f>AGM!D156</f>
        <v>0076311910</v>
      </c>
      <c r="E156" s="45" t="str">
        <f>AGM!E156</f>
        <v>MUHAMMAD SYAH GILANG WIJAYA</v>
      </c>
      <c r="F156" s="50" t="str">
        <f>AGM!F156</f>
        <v>L</v>
      </c>
      <c r="G156" s="79"/>
      <c r="H156" s="80"/>
      <c r="I156" s="80"/>
      <c r="J156" s="80"/>
      <c r="K156" s="75">
        <f t="shared" si="11"/>
        <v>0</v>
      </c>
      <c r="L156" s="76" t="str">
        <f t="shared" si="9"/>
        <v xml:space="preserve"> </v>
      </c>
      <c r="M156" s="79"/>
      <c r="N156" s="80"/>
      <c r="O156" s="80"/>
      <c r="P156" s="75">
        <f t="shared" si="12"/>
        <v>0</v>
      </c>
      <c r="Q156" s="76" t="str">
        <f t="shared" si="10"/>
        <v xml:space="preserve"> </v>
      </c>
      <c r="R156" s="167"/>
    </row>
    <row r="157" spans="1:18" x14ac:dyDescent="0.25">
      <c r="A157" s="43" t="str">
        <f>AGM!A157</f>
        <v>VIII.4</v>
      </c>
      <c r="B157" s="44">
        <f>AGM!B157</f>
        <v>151</v>
      </c>
      <c r="C157" s="44">
        <f>AGM!C157</f>
        <v>21263</v>
      </c>
      <c r="D157" s="44" t="str">
        <f>AGM!D157</f>
        <v>0082103338</v>
      </c>
      <c r="E157" s="45" t="str">
        <f>AGM!E157</f>
        <v>NOVITA MAORA AZ ZAHRA</v>
      </c>
      <c r="F157" s="50" t="str">
        <f>AGM!F157</f>
        <v>P</v>
      </c>
      <c r="G157" s="79"/>
      <c r="H157" s="80"/>
      <c r="I157" s="80"/>
      <c r="J157" s="80"/>
      <c r="K157" s="75">
        <f t="shared" si="11"/>
        <v>0</v>
      </c>
      <c r="L157" s="76" t="str">
        <f t="shared" si="9"/>
        <v xml:space="preserve"> </v>
      </c>
      <c r="M157" s="79"/>
      <c r="N157" s="80"/>
      <c r="O157" s="80"/>
      <c r="P157" s="75">
        <f t="shared" si="12"/>
        <v>0</v>
      </c>
      <c r="Q157" s="76" t="str">
        <f t="shared" si="10"/>
        <v xml:space="preserve"> </v>
      </c>
      <c r="R157" s="167"/>
    </row>
    <row r="158" spans="1:18" x14ac:dyDescent="0.25">
      <c r="A158" s="43" t="str">
        <f>AGM!A158</f>
        <v>VIII.4</v>
      </c>
      <c r="B158" s="44">
        <f>AGM!B158</f>
        <v>152</v>
      </c>
      <c r="C158" s="44">
        <f>AGM!C158</f>
        <v>21107</v>
      </c>
      <c r="D158" s="44" t="str">
        <f>AGM!D158</f>
        <v>0079705780</v>
      </c>
      <c r="E158" s="45" t="str">
        <f>AGM!E158</f>
        <v>RAZA AULIA KARIM</v>
      </c>
      <c r="F158" s="50" t="str">
        <f>AGM!F158</f>
        <v>L</v>
      </c>
      <c r="G158" s="79"/>
      <c r="H158" s="80"/>
      <c r="I158" s="80"/>
      <c r="J158" s="80"/>
      <c r="K158" s="75">
        <f t="shared" si="11"/>
        <v>0</v>
      </c>
      <c r="L158" s="76" t="str">
        <f t="shared" si="9"/>
        <v xml:space="preserve"> </v>
      </c>
      <c r="M158" s="79"/>
      <c r="N158" s="80"/>
      <c r="O158" s="80"/>
      <c r="P158" s="75">
        <f t="shared" si="12"/>
        <v>0</v>
      </c>
      <c r="Q158" s="76" t="str">
        <f t="shared" si="10"/>
        <v xml:space="preserve"> </v>
      </c>
      <c r="R158" s="167"/>
    </row>
    <row r="159" spans="1:18" x14ac:dyDescent="0.25">
      <c r="A159" s="43" t="str">
        <f>AGM!A159</f>
        <v>VIII.4</v>
      </c>
      <c r="B159" s="44">
        <f>AGM!B159</f>
        <v>153</v>
      </c>
      <c r="C159" s="44">
        <f>AGM!C159</f>
        <v>21349</v>
      </c>
      <c r="D159" s="44" t="str">
        <f>AGM!D159</f>
        <v>0075906223</v>
      </c>
      <c r="E159" s="45" t="str">
        <f>AGM!E159</f>
        <v>RIZKA MAULIDIA KHOIRUNISA</v>
      </c>
      <c r="F159" s="50" t="str">
        <f>AGM!F159</f>
        <v>P</v>
      </c>
      <c r="G159" s="79"/>
      <c r="H159" s="80"/>
      <c r="I159" s="80"/>
      <c r="J159" s="80"/>
      <c r="K159" s="75">
        <f t="shared" si="11"/>
        <v>0</v>
      </c>
      <c r="L159" s="76" t="str">
        <f t="shared" si="9"/>
        <v xml:space="preserve"> </v>
      </c>
      <c r="M159" s="79"/>
      <c r="N159" s="80"/>
      <c r="O159" s="80"/>
      <c r="P159" s="75">
        <f t="shared" si="12"/>
        <v>0</v>
      </c>
      <c r="Q159" s="76" t="str">
        <f t="shared" si="10"/>
        <v xml:space="preserve"> </v>
      </c>
      <c r="R159" s="167"/>
    </row>
    <row r="160" spans="1:18" x14ac:dyDescent="0.25">
      <c r="A160" s="43" t="str">
        <f>AGM!A160</f>
        <v>VIII.4</v>
      </c>
      <c r="B160" s="44">
        <f>AGM!B160</f>
        <v>154</v>
      </c>
      <c r="C160" s="44">
        <f>AGM!C160</f>
        <v>21310</v>
      </c>
      <c r="D160" s="44" t="str">
        <f>AGM!D160</f>
        <v>0065078285</v>
      </c>
      <c r="E160" s="45" t="str">
        <f>AGM!E160</f>
        <v>SALWA RAMADHANI IRWAN BAUW</v>
      </c>
      <c r="F160" s="50" t="str">
        <f>AGM!F160</f>
        <v>P</v>
      </c>
      <c r="G160" s="79"/>
      <c r="H160" s="80"/>
      <c r="I160" s="80"/>
      <c r="J160" s="80"/>
      <c r="K160" s="75">
        <f t="shared" si="11"/>
        <v>0</v>
      </c>
      <c r="L160" s="76" t="str">
        <f t="shared" si="9"/>
        <v xml:space="preserve"> </v>
      </c>
      <c r="M160" s="79"/>
      <c r="N160" s="80"/>
      <c r="O160" s="80"/>
      <c r="P160" s="75">
        <f t="shared" si="12"/>
        <v>0</v>
      </c>
      <c r="Q160" s="76" t="str">
        <f t="shared" si="10"/>
        <v xml:space="preserve"> </v>
      </c>
      <c r="R160" s="167"/>
    </row>
    <row r="161" spans="1:18" x14ac:dyDescent="0.25">
      <c r="A161" s="43" t="str">
        <f>AGM!A161</f>
        <v>VIII.4</v>
      </c>
      <c r="B161" s="44">
        <f>AGM!B161</f>
        <v>155</v>
      </c>
      <c r="C161" s="44">
        <f>AGM!C161</f>
        <v>21407</v>
      </c>
      <c r="D161" s="44" t="str">
        <f>AGM!D161</f>
        <v>0081493836</v>
      </c>
      <c r="E161" s="45" t="str">
        <f>AGM!E161</f>
        <v>SAMROTUN NAHLA</v>
      </c>
      <c r="F161" s="50" t="str">
        <f>AGM!F161</f>
        <v>P</v>
      </c>
      <c r="G161" s="79"/>
      <c r="H161" s="80"/>
      <c r="I161" s="80"/>
      <c r="J161" s="80"/>
      <c r="K161" s="75">
        <f t="shared" si="11"/>
        <v>0</v>
      </c>
      <c r="L161" s="76" t="str">
        <f t="shared" si="9"/>
        <v xml:space="preserve"> </v>
      </c>
      <c r="M161" s="79"/>
      <c r="N161" s="80"/>
      <c r="O161" s="80"/>
      <c r="P161" s="75">
        <f t="shared" si="12"/>
        <v>0</v>
      </c>
      <c r="Q161" s="76" t="str">
        <f t="shared" si="10"/>
        <v xml:space="preserve"> </v>
      </c>
      <c r="R161" s="167"/>
    </row>
    <row r="162" spans="1:18" x14ac:dyDescent="0.25">
      <c r="A162" s="43" t="str">
        <f>AGM!A162</f>
        <v>VIII.4</v>
      </c>
      <c r="B162" s="44">
        <f>AGM!B162</f>
        <v>156</v>
      </c>
      <c r="C162" s="44">
        <f>AGM!C162</f>
        <v>21403</v>
      </c>
      <c r="D162" s="44" t="str">
        <f>AGM!D162</f>
        <v>0077893931</v>
      </c>
      <c r="E162" s="45" t="str">
        <f>AGM!E162</f>
        <v>SATRYA WAHYU BRILLIANTARA</v>
      </c>
      <c r="F162" s="50" t="str">
        <f>AGM!F162</f>
        <v>L</v>
      </c>
      <c r="G162" s="79"/>
      <c r="H162" s="80"/>
      <c r="I162" s="80"/>
      <c r="J162" s="80"/>
      <c r="K162" s="75">
        <f t="shared" si="11"/>
        <v>0</v>
      </c>
      <c r="L162" s="76" t="str">
        <f t="shared" si="9"/>
        <v xml:space="preserve"> </v>
      </c>
      <c r="M162" s="79"/>
      <c r="N162" s="80"/>
      <c r="O162" s="80"/>
      <c r="P162" s="75">
        <f t="shared" si="12"/>
        <v>0</v>
      </c>
      <c r="Q162" s="76" t="str">
        <f t="shared" si="10"/>
        <v xml:space="preserve"> </v>
      </c>
      <c r="R162" s="167"/>
    </row>
    <row r="163" spans="1:18" x14ac:dyDescent="0.25">
      <c r="A163" s="43" t="str">
        <f>AGM!A163</f>
        <v>VIII.4</v>
      </c>
      <c r="B163" s="44">
        <f>AGM!B163</f>
        <v>157</v>
      </c>
      <c r="C163" s="44">
        <f>AGM!C163</f>
        <v>21189</v>
      </c>
      <c r="D163" s="44" t="str">
        <f>AGM!D163</f>
        <v>0076628949</v>
      </c>
      <c r="E163" s="45" t="str">
        <f>AGM!E163</f>
        <v>SAYLA AUGUSTY</v>
      </c>
      <c r="F163" s="50" t="str">
        <f>AGM!F163</f>
        <v>P</v>
      </c>
      <c r="G163" s="79"/>
      <c r="H163" s="80"/>
      <c r="I163" s="80"/>
      <c r="J163" s="80"/>
      <c r="K163" s="75">
        <f t="shared" si="11"/>
        <v>0</v>
      </c>
      <c r="L163" s="76" t="str">
        <f t="shared" si="9"/>
        <v xml:space="preserve"> </v>
      </c>
      <c r="M163" s="79"/>
      <c r="N163" s="80"/>
      <c r="O163" s="80"/>
      <c r="P163" s="75">
        <f t="shared" si="12"/>
        <v>0</v>
      </c>
      <c r="Q163" s="76" t="str">
        <f t="shared" si="10"/>
        <v xml:space="preserve"> </v>
      </c>
      <c r="R163" s="167"/>
    </row>
    <row r="164" spans="1:18" x14ac:dyDescent="0.25">
      <c r="A164" s="43" t="str">
        <f>AGM!A164</f>
        <v>VIII.4</v>
      </c>
      <c r="B164" s="44">
        <f>AGM!B164</f>
        <v>158</v>
      </c>
      <c r="C164" s="44">
        <f>AGM!C164</f>
        <v>21194</v>
      </c>
      <c r="D164" s="44" t="str">
        <f>AGM!D164</f>
        <v>0082705155</v>
      </c>
      <c r="E164" s="45" t="str">
        <f>AGM!E164</f>
        <v>VANNY KEMALA DEWI</v>
      </c>
      <c r="F164" s="50" t="str">
        <f>AGM!F164</f>
        <v>P</v>
      </c>
      <c r="G164" s="79"/>
      <c r="H164" s="80"/>
      <c r="I164" s="80"/>
      <c r="J164" s="80"/>
      <c r="K164" s="75">
        <f t="shared" si="11"/>
        <v>0</v>
      </c>
      <c r="L164" s="76" t="str">
        <f t="shared" si="9"/>
        <v xml:space="preserve"> </v>
      </c>
      <c r="M164" s="79"/>
      <c r="N164" s="80"/>
      <c r="O164" s="80"/>
      <c r="P164" s="75">
        <f t="shared" si="12"/>
        <v>0</v>
      </c>
      <c r="Q164" s="76" t="str">
        <f t="shared" si="10"/>
        <v xml:space="preserve"> </v>
      </c>
      <c r="R164" s="167"/>
    </row>
    <row r="165" spans="1:18" x14ac:dyDescent="0.25">
      <c r="A165" s="43" t="str">
        <f>AGM!A165</f>
        <v>VIII.4</v>
      </c>
      <c r="B165" s="44">
        <f>AGM!B165</f>
        <v>159</v>
      </c>
      <c r="C165" s="44">
        <f>AGM!C165</f>
        <v>21314</v>
      </c>
      <c r="D165" s="44" t="str">
        <f>AGM!D165</f>
        <v>0079591986</v>
      </c>
      <c r="E165" s="45" t="str">
        <f>AGM!E165</f>
        <v>VIRGIAWAN GILANG PANGESTU NUGROHO</v>
      </c>
      <c r="F165" s="50" t="str">
        <f>AGM!F165</f>
        <v>L</v>
      </c>
      <c r="G165" s="79"/>
      <c r="H165" s="80"/>
      <c r="I165" s="80"/>
      <c r="J165" s="80"/>
      <c r="K165" s="75">
        <f t="shared" si="11"/>
        <v>0</v>
      </c>
      <c r="L165" s="76" t="str">
        <f t="shared" si="9"/>
        <v xml:space="preserve"> </v>
      </c>
      <c r="M165" s="79"/>
      <c r="N165" s="80"/>
      <c r="O165" s="80"/>
      <c r="P165" s="75">
        <f t="shared" si="12"/>
        <v>0</v>
      </c>
      <c r="Q165" s="76" t="str">
        <f t="shared" si="10"/>
        <v xml:space="preserve"> </v>
      </c>
      <c r="R165" s="167"/>
    </row>
    <row r="166" spans="1:18" x14ac:dyDescent="0.25">
      <c r="A166" s="43" t="str">
        <f>AGM!A166</f>
        <v>VIII.4</v>
      </c>
      <c r="B166" s="44">
        <f>AGM!B166</f>
        <v>160</v>
      </c>
      <c r="C166" s="44">
        <f>AGM!C166</f>
        <v>21233</v>
      </c>
      <c r="D166" s="44" t="str">
        <f>AGM!D166</f>
        <v>0071698433</v>
      </c>
      <c r="E166" s="45" t="str">
        <f>AGM!E166</f>
        <v>YURI ARDIANSYAH</v>
      </c>
      <c r="F166" s="50" t="str">
        <f>AGM!F166</f>
        <v>L</v>
      </c>
      <c r="G166" s="79"/>
      <c r="H166" s="80"/>
      <c r="I166" s="80"/>
      <c r="J166" s="80"/>
      <c r="K166" s="75">
        <f t="shared" si="11"/>
        <v>0</v>
      </c>
      <c r="L166" s="76" t="str">
        <f t="shared" si="9"/>
        <v xml:space="preserve"> </v>
      </c>
      <c r="M166" s="79"/>
      <c r="N166" s="80"/>
      <c r="O166" s="80"/>
      <c r="P166" s="75">
        <f t="shared" si="12"/>
        <v>0</v>
      </c>
      <c r="Q166" s="76" t="str">
        <f t="shared" si="10"/>
        <v xml:space="preserve"> </v>
      </c>
      <c r="R166" s="167"/>
    </row>
    <row r="167" spans="1:18" x14ac:dyDescent="0.25">
      <c r="A167" s="43" t="str">
        <f>AGM!A167</f>
        <v>VIII.5</v>
      </c>
      <c r="B167" s="44">
        <f>AGM!B167</f>
        <v>161</v>
      </c>
      <c r="C167" s="44">
        <f>AGM!C167</f>
        <v>21359</v>
      </c>
      <c r="D167" s="44" t="str">
        <f>AGM!D167</f>
        <v>0078969019</v>
      </c>
      <c r="E167" s="45" t="str">
        <f>AGM!E167</f>
        <v>ADITYA PRATAMA</v>
      </c>
      <c r="F167" s="50" t="str">
        <f>AGM!F167</f>
        <v>L</v>
      </c>
      <c r="G167" s="79"/>
      <c r="H167" s="80"/>
      <c r="I167" s="80"/>
      <c r="J167" s="80"/>
      <c r="K167" s="75">
        <f t="shared" si="11"/>
        <v>0</v>
      </c>
      <c r="L167" s="76" t="str">
        <f t="shared" si="9"/>
        <v xml:space="preserve"> </v>
      </c>
      <c r="M167" s="79"/>
      <c r="N167" s="80"/>
      <c r="O167" s="80"/>
      <c r="P167" s="75">
        <f t="shared" si="12"/>
        <v>0</v>
      </c>
      <c r="Q167" s="76" t="str">
        <f t="shared" si="10"/>
        <v xml:space="preserve"> </v>
      </c>
      <c r="R167" s="167"/>
    </row>
    <row r="168" spans="1:18" x14ac:dyDescent="0.25">
      <c r="A168" s="43" t="str">
        <f>AGM!A168</f>
        <v>VIII.5</v>
      </c>
      <c r="B168" s="44">
        <f>AGM!B168</f>
        <v>162</v>
      </c>
      <c r="C168" s="44">
        <f>AGM!C168</f>
        <v>21316</v>
      </c>
      <c r="D168" s="44" t="str">
        <f>AGM!D168</f>
        <v>0053443756</v>
      </c>
      <c r="E168" s="45" t="str">
        <f>AGM!E168</f>
        <v>AHMAD ACHIL ANANDA</v>
      </c>
      <c r="F168" s="50" t="str">
        <f>AGM!F168</f>
        <v>L</v>
      </c>
      <c r="G168" s="79"/>
      <c r="H168" s="80"/>
      <c r="I168" s="80"/>
      <c r="J168" s="80"/>
      <c r="K168" s="75">
        <f t="shared" si="11"/>
        <v>0</v>
      </c>
      <c r="L168" s="76" t="str">
        <f t="shared" si="9"/>
        <v xml:space="preserve"> </v>
      </c>
      <c r="M168" s="79"/>
      <c r="N168" s="80"/>
      <c r="O168" s="80"/>
      <c r="P168" s="75">
        <f t="shared" si="12"/>
        <v>0</v>
      </c>
      <c r="Q168" s="76" t="str">
        <f t="shared" si="10"/>
        <v xml:space="preserve"> </v>
      </c>
      <c r="R168" s="167"/>
    </row>
    <row r="169" spans="1:18" x14ac:dyDescent="0.25">
      <c r="A169" s="43" t="str">
        <f>AGM!A169</f>
        <v>VIII.5</v>
      </c>
      <c r="B169" s="44">
        <f>AGM!B169</f>
        <v>163</v>
      </c>
      <c r="C169" s="44">
        <f>AGM!C169</f>
        <v>21238</v>
      </c>
      <c r="D169" s="44" t="str">
        <f>AGM!D169</f>
        <v>0075658603</v>
      </c>
      <c r="E169" s="45" t="str">
        <f>AGM!E169</f>
        <v>AKHMAT DZAKY</v>
      </c>
      <c r="F169" s="50" t="str">
        <f>AGM!F169</f>
        <v>L</v>
      </c>
      <c r="G169" s="79"/>
      <c r="H169" s="80"/>
      <c r="I169" s="80"/>
      <c r="J169" s="80"/>
      <c r="K169" s="75">
        <f t="shared" si="11"/>
        <v>0</v>
      </c>
      <c r="L169" s="76" t="str">
        <f t="shared" si="9"/>
        <v xml:space="preserve"> </v>
      </c>
      <c r="M169" s="79"/>
      <c r="N169" s="80"/>
      <c r="O169" s="80"/>
      <c r="P169" s="75">
        <f t="shared" si="12"/>
        <v>0</v>
      </c>
      <c r="Q169" s="76" t="str">
        <f t="shared" si="10"/>
        <v xml:space="preserve"> </v>
      </c>
      <c r="R169" s="167"/>
    </row>
    <row r="170" spans="1:18" x14ac:dyDescent="0.25">
      <c r="A170" s="43" t="str">
        <f>AGM!A170</f>
        <v>VIII.5</v>
      </c>
      <c r="B170" s="44">
        <f>AGM!B170</f>
        <v>164</v>
      </c>
      <c r="C170" s="44">
        <f>AGM!C170</f>
        <v>21120</v>
      </c>
      <c r="D170" s="44" t="str">
        <f>AGM!D170</f>
        <v>0079621045</v>
      </c>
      <c r="E170" s="45" t="str">
        <f>AGM!E170</f>
        <v>AULIA DIYAH SAFITRI</v>
      </c>
      <c r="F170" s="50" t="str">
        <f>AGM!F170</f>
        <v>P</v>
      </c>
      <c r="G170" s="79"/>
      <c r="H170" s="80"/>
      <c r="I170" s="80"/>
      <c r="J170" s="80"/>
      <c r="K170" s="75">
        <f t="shared" si="11"/>
        <v>0</v>
      </c>
      <c r="L170" s="76" t="str">
        <f t="shared" si="9"/>
        <v xml:space="preserve"> </v>
      </c>
      <c r="M170" s="79"/>
      <c r="N170" s="80"/>
      <c r="O170" s="80"/>
      <c r="P170" s="75">
        <f t="shared" si="12"/>
        <v>0</v>
      </c>
      <c r="Q170" s="76" t="str">
        <f t="shared" si="10"/>
        <v xml:space="preserve"> </v>
      </c>
      <c r="R170" s="167"/>
    </row>
    <row r="171" spans="1:18" x14ac:dyDescent="0.25">
      <c r="A171" s="43" t="str">
        <f>AGM!A171</f>
        <v>VIII.5</v>
      </c>
      <c r="B171" s="44">
        <f>AGM!B171</f>
        <v>165</v>
      </c>
      <c r="C171" s="44">
        <f>AGM!C171</f>
        <v>21244</v>
      </c>
      <c r="D171" s="44" t="str">
        <f>AGM!D171</f>
        <v>0077399885</v>
      </c>
      <c r="E171" s="45" t="str">
        <f>AGM!E171</f>
        <v>AZMI MUZAKY</v>
      </c>
      <c r="F171" s="50" t="str">
        <f>AGM!F171</f>
        <v>L</v>
      </c>
      <c r="G171" s="79"/>
      <c r="H171" s="80"/>
      <c r="I171" s="80"/>
      <c r="J171" s="80"/>
      <c r="K171" s="75">
        <f t="shared" si="11"/>
        <v>0</v>
      </c>
      <c r="L171" s="76" t="str">
        <f t="shared" si="9"/>
        <v xml:space="preserve"> </v>
      </c>
      <c r="M171" s="79"/>
      <c r="N171" s="80"/>
      <c r="O171" s="80"/>
      <c r="P171" s="75">
        <f t="shared" si="12"/>
        <v>0</v>
      </c>
      <c r="Q171" s="76" t="str">
        <f t="shared" si="10"/>
        <v xml:space="preserve"> </v>
      </c>
      <c r="R171" s="167"/>
    </row>
    <row r="172" spans="1:18" x14ac:dyDescent="0.25">
      <c r="A172" s="43" t="str">
        <f>AGM!A172</f>
        <v>VIII.5</v>
      </c>
      <c r="B172" s="44">
        <f>AGM!B172</f>
        <v>166</v>
      </c>
      <c r="C172" s="44">
        <f>AGM!C172</f>
        <v>21402</v>
      </c>
      <c r="D172" s="44" t="str">
        <f>AGM!D172</f>
        <v>0081393801</v>
      </c>
      <c r="E172" s="45" t="str">
        <f>AGM!E172</f>
        <v>AZZAWA NUR ZASKIA</v>
      </c>
      <c r="F172" s="50" t="str">
        <f>AGM!F172</f>
        <v>P</v>
      </c>
      <c r="G172" s="79"/>
      <c r="H172" s="80"/>
      <c r="I172" s="80"/>
      <c r="J172" s="80"/>
      <c r="K172" s="75">
        <f t="shared" si="11"/>
        <v>0</v>
      </c>
      <c r="L172" s="76" t="str">
        <f t="shared" si="9"/>
        <v xml:space="preserve"> </v>
      </c>
      <c r="M172" s="79"/>
      <c r="N172" s="80"/>
      <c r="O172" s="80"/>
      <c r="P172" s="75">
        <f t="shared" si="12"/>
        <v>0</v>
      </c>
      <c r="Q172" s="76" t="str">
        <f t="shared" si="10"/>
        <v xml:space="preserve"> </v>
      </c>
      <c r="R172" s="167"/>
    </row>
    <row r="173" spans="1:18" x14ac:dyDescent="0.25">
      <c r="A173" s="43" t="str">
        <f>AGM!A173</f>
        <v>VIII.5</v>
      </c>
      <c r="B173" s="44">
        <f>AGM!B173</f>
        <v>167</v>
      </c>
      <c r="C173" s="44">
        <f>AGM!C173</f>
        <v>21321</v>
      </c>
      <c r="D173" s="44" t="str">
        <f>AGM!D173</f>
        <v>0079762259</v>
      </c>
      <c r="E173" s="45" t="str">
        <f>AGM!E173</f>
        <v>BARRA IBRAHIM YUDHA PUTRA</v>
      </c>
      <c r="F173" s="50" t="str">
        <f>AGM!F173</f>
        <v>L</v>
      </c>
      <c r="G173" s="79"/>
      <c r="H173" s="80"/>
      <c r="I173" s="80"/>
      <c r="J173" s="80"/>
      <c r="K173" s="75">
        <f t="shared" si="11"/>
        <v>0</v>
      </c>
      <c r="L173" s="76" t="str">
        <f t="shared" si="9"/>
        <v xml:space="preserve"> </v>
      </c>
      <c r="M173" s="79"/>
      <c r="N173" s="80"/>
      <c r="O173" s="80"/>
      <c r="P173" s="75">
        <f t="shared" si="12"/>
        <v>0</v>
      </c>
      <c r="Q173" s="76" t="str">
        <f t="shared" si="10"/>
        <v xml:space="preserve"> </v>
      </c>
      <c r="R173" s="167"/>
    </row>
    <row r="174" spans="1:18" x14ac:dyDescent="0.25">
      <c r="A174" s="43" t="str">
        <f>AGM!A174</f>
        <v>VIII.5</v>
      </c>
      <c r="B174" s="44">
        <f>AGM!B174</f>
        <v>168</v>
      </c>
      <c r="C174" s="44">
        <f>AGM!C174</f>
        <v>21283</v>
      </c>
      <c r="D174" s="44" t="str">
        <f>AGM!D174</f>
        <v>0085399583</v>
      </c>
      <c r="E174" s="45" t="str">
        <f>AGM!E174</f>
        <v>CHINTIYA MARLINA PUTRI</v>
      </c>
      <c r="F174" s="50" t="str">
        <f>AGM!F174</f>
        <v>P</v>
      </c>
      <c r="G174" s="79"/>
      <c r="H174" s="80"/>
      <c r="I174" s="80"/>
      <c r="J174" s="80"/>
      <c r="K174" s="75">
        <f t="shared" si="11"/>
        <v>0</v>
      </c>
      <c r="L174" s="76" t="str">
        <f t="shared" si="9"/>
        <v xml:space="preserve"> </v>
      </c>
      <c r="M174" s="79"/>
      <c r="N174" s="80"/>
      <c r="O174" s="80"/>
      <c r="P174" s="75">
        <f t="shared" si="12"/>
        <v>0</v>
      </c>
      <c r="Q174" s="76" t="str">
        <f t="shared" si="10"/>
        <v xml:space="preserve"> </v>
      </c>
      <c r="R174" s="167"/>
    </row>
    <row r="175" spans="1:18" x14ac:dyDescent="0.25">
      <c r="A175" s="43" t="str">
        <f>AGM!A175</f>
        <v>VIII.5</v>
      </c>
      <c r="B175" s="44">
        <f>AGM!B175</f>
        <v>169</v>
      </c>
      <c r="C175" s="44">
        <f>AGM!C175</f>
        <v>21201</v>
      </c>
      <c r="D175" s="44" t="str">
        <f>AGM!D175</f>
        <v>0088224647</v>
      </c>
      <c r="E175" s="45" t="str">
        <f>AGM!E175</f>
        <v>DAVINA PUTRI ARDANTYANI</v>
      </c>
      <c r="F175" s="50" t="str">
        <f>AGM!F175</f>
        <v>P</v>
      </c>
      <c r="G175" s="79"/>
      <c r="H175" s="80"/>
      <c r="I175" s="80"/>
      <c r="J175" s="80"/>
      <c r="K175" s="75">
        <f t="shared" si="11"/>
        <v>0</v>
      </c>
      <c r="L175" s="76" t="str">
        <f t="shared" si="9"/>
        <v xml:space="preserve"> </v>
      </c>
      <c r="M175" s="79"/>
      <c r="N175" s="80"/>
      <c r="O175" s="80"/>
      <c r="P175" s="75">
        <f t="shared" si="12"/>
        <v>0</v>
      </c>
      <c r="Q175" s="76" t="str">
        <f t="shared" si="10"/>
        <v xml:space="preserve"> </v>
      </c>
      <c r="R175" s="167"/>
    </row>
    <row r="176" spans="1:18" x14ac:dyDescent="0.25">
      <c r="A176" s="43" t="str">
        <f>AGM!A176</f>
        <v>VIII.5</v>
      </c>
      <c r="B176" s="44">
        <f>AGM!B176</f>
        <v>170</v>
      </c>
      <c r="C176" s="44">
        <f>AGM!C176</f>
        <v>21202</v>
      </c>
      <c r="D176" s="44" t="str">
        <f>AGM!D176</f>
        <v>0074863394</v>
      </c>
      <c r="E176" s="45" t="str">
        <f>AGM!E176</f>
        <v>DIAN ETNASARI NURFAUZIA</v>
      </c>
      <c r="F176" s="50" t="str">
        <f>AGM!F176</f>
        <v>P</v>
      </c>
      <c r="G176" s="79"/>
      <c r="H176" s="80"/>
      <c r="I176" s="80"/>
      <c r="J176" s="80"/>
      <c r="K176" s="75">
        <f t="shared" si="11"/>
        <v>0</v>
      </c>
      <c r="L176" s="76" t="str">
        <f t="shared" si="9"/>
        <v xml:space="preserve"> </v>
      </c>
      <c r="M176" s="79"/>
      <c r="N176" s="80"/>
      <c r="O176" s="80"/>
      <c r="P176" s="75">
        <f t="shared" si="12"/>
        <v>0</v>
      </c>
      <c r="Q176" s="76" t="str">
        <f t="shared" si="10"/>
        <v xml:space="preserve"> </v>
      </c>
      <c r="R176" s="167"/>
    </row>
    <row r="177" spans="1:18" x14ac:dyDescent="0.25">
      <c r="A177" s="43" t="str">
        <f>AGM!A177</f>
        <v>VIII.5</v>
      </c>
      <c r="B177" s="44">
        <f>AGM!B177</f>
        <v>171</v>
      </c>
      <c r="C177" s="44">
        <f>AGM!C177</f>
        <v>21203</v>
      </c>
      <c r="D177" s="44" t="str">
        <f>AGM!D177</f>
        <v>0073898555</v>
      </c>
      <c r="E177" s="45" t="str">
        <f>AGM!E177</f>
        <v>DWI REVANGGA</v>
      </c>
      <c r="F177" s="50" t="str">
        <f>AGM!F177</f>
        <v>L</v>
      </c>
      <c r="G177" s="79"/>
      <c r="H177" s="80"/>
      <c r="I177" s="80"/>
      <c r="J177" s="80"/>
      <c r="K177" s="75">
        <f t="shared" si="11"/>
        <v>0</v>
      </c>
      <c r="L177" s="76" t="str">
        <f t="shared" si="9"/>
        <v xml:space="preserve"> </v>
      </c>
      <c r="M177" s="79"/>
      <c r="N177" s="80"/>
      <c r="O177" s="80"/>
      <c r="P177" s="75">
        <f t="shared" si="12"/>
        <v>0</v>
      </c>
      <c r="Q177" s="76" t="str">
        <f t="shared" si="10"/>
        <v xml:space="preserve"> </v>
      </c>
      <c r="R177" s="167"/>
    </row>
    <row r="178" spans="1:18" x14ac:dyDescent="0.25">
      <c r="A178" s="43" t="str">
        <f>AGM!A178</f>
        <v>VIII.5</v>
      </c>
      <c r="B178" s="44">
        <f>AGM!B178</f>
        <v>172</v>
      </c>
      <c r="C178" s="44">
        <f>AGM!C178</f>
        <v>21204</v>
      </c>
      <c r="D178" s="44" t="str">
        <f>AGM!D178</f>
        <v>0075904507</v>
      </c>
      <c r="E178" s="45" t="str">
        <f>AGM!E178</f>
        <v>FACHRI NU'UR IKKRAAM</v>
      </c>
      <c r="F178" s="50" t="str">
        <f>AGM!F178</f>
        <v>L</v>
      </c>
      <c r="G178" s="79"/>
      <c r="H178" s="80"/>
      <c r="I178" s="80"/>
      <c r="J178" s="80"/>
      <c r="K178" s="75">
        <f t="shared" si="11"/>
        <v>0</v>
      </c>
      <c r="L178" s="76" t="str">
        <f t="shared" si="9"/>
        <v xml:space="preserve"> </v>
      </c>
      <c r="M178" s="79"/>
      <c r="N178" s="80"/>
      <c r="O178" s="80"/>
      <c r="P178" s="75">
        <f t="shared" si="12"/>
        <v>0</v>
      </c>
      <c r="Q178" s="76" t="str">
        <f t="shared" si="10"/>
        <v xml:space="preserve"> </v>
      </c>
      <c r="R178" s="167"/>
    </row>
    <row r="179" spans="1:18" x14ac:dyDescent="0.25">
      <c r="A179" s="43" t="str">
        <f>AGM!A179</f>
        <v>VIII.5</v>
      </c>
      <c r="B179" s="44">
        <f>AGM!B179</f>
        <v>173</v>
      </c>
      <c r="C179" s="44">
        <f>AGM!C179</f>
        <v>21170</v>
      </c>
      <c r="D179" s="44" t="str">
        <f>AGM!D179</f>
        <v>0077184176</v>
      </c>
      <c r="E179" s="45" t="str">
        <f>AGM!E179</f>
        <v>FADHLAN MUSYAFA QOLBU</v>
      </c>
      <c r="F179" s="50" t="str">
        <f>AGM!F179</f>
        <v>L</v>
      </c>
      <c r="G179" s="79"/>
      <c r="H179" s="80"/>
      <c r="I179" s="80"/>
      <c r="J179" s="80"/>
      <c r="K179" s="75">
        <f t="shared" si="11"/>
        <v>0</v>
      </c>
      <c r="L179" s="76" t="str">
        <f t="shared" si="9"/>
        <v xml:space="preserve"> </v>
      </c>
      <c r="M179" s="79"/>
      <c r="N179" s="80"/>
      <c r="O179" s="80"/>
      <c r="P179" s="75">
        <f t="shared" si="12"/>
        <v>0</v>
      </c>
      <c r="Q179" s="76" t="str">
        <f t="shared" si="10"/>
        <v xml:space="preserve"> </v>
      </c>
      <c r="R179" s="167"/>
    </row>
    <row r="180" spans="1:18" x14ac:dyDescent="0.25">
      <c r="A180" s="43" t="str">
        <f>AGM!A180</f>
        <v>VIII.5</v>
      </c>
      <c r="B180" s="44">
        <f>AGM!B180</f>
        <v>174</v>
      </c>
      <c r="C180" s="44">
        <f>AGM!C180</f>
        <v>21372</v>
      </c>
      <c r="D180" s="44" t="str">
        <f>AGM!D180</f>
        <v>0072685287</v>
      </c>
      <c r="E180" s="45" t="str">
        <f>AGM!E180</f>
        <v>FINAYAH CAHYANINGTYAS</v>
      </c>
      <c r="F180" s="50" t="str">
        <f>AGM!F180</f>
        <v>P</v>
      </c>
      <c r="G180" s="79"/>
      <c r="H180" s="80"/>
      <c r="I180" s="80"/>
      <c r="J180" s="80"/>
      <c r="K180" s="75">
        <f t="shared" si="11"/>
        <v>0</v>
      </c>
      <c r="L180" s="76" t="str">
        <f t="shared" si="9"/>
        <v xml:space="preserve"> </v>
      </c>
      <c r="M180" s="79"/>
      <c r="N180" s="80"/>
      <c r="O180" s="80"/>
      <c r="P180" s="75">
        <f t="shared" si="12"/>
        <v>0</v>
      </c>
      <c r="Q180" s="76" t="str">
        <f t="shared" si="10"/>
        <v xml:space="preserve"> </v>
      </c>
      <c r="R180" s="167"/>
    </row>
    <row r="181" spans="1:18" x14ac:dyDescent="0.25">
      <c r="A181" s="43" t="str">
        <f>AGM!A181</f>
        <v>VIII.5</v>
      </c>
      <c r="B181" s="44">
        <f>AGM!B181</f>
        <v>175</v>
      </c>
      <c r="C181" s="44">
        <f>AGM!C181</f>
        <v>21264</v>
      </c>
      <c r="D181" s="44" t="str">
        <f>AGM!D181</f>
        <v>0073401372</v>
      </c>
      <c r="E181" s="45" t="str">
        <f>AGM!E181</f>
        <v>FRIZKA TRI AULYA</v>
      </c>
      <c r="F181" s="50" t="str">
        <f>AGM!F181</f>
        <v>P</v>
      </c>
      <c r="G181" s="79"/>
      <c r="H181" s="80"/>
      <c r="I181" s="80"/>
      <c r="J181" s="80"/>
      <c r="K181" s="75">
        <f t="shared" si="11"/>
        <v>0</v>
      </c>
      <c r="L181" s="76" t="str">
        <f t="shared" si="9"/>
        <v xml:space="preserve"> </v>
      </c>
      <c r="M181" s="79"/>
      <c r="N181" s="80"/>
      <c r="O181" s="80"/>
      <c r="P181" s="75">
        <f t="shared" si="12"/>
        <v>0</v>
      </c>
      <c r="Q181" s="76" t="str">
        <f t="shared" si="10"/>
        <v xml:space="preserve"> </v>
      </c>
      <c r="R181" s="167"/>
    </row>
    <row r="182" spans="1:18" x14ac:dyDescent="0.25">
      <c r="A182" s="43" t="str">
        <f>AGM!A182</f>
        <v>VIII.5</v>
      </c>
      <c r="B182" s="44">
        <f>AGM!B182</f>
        <v>176</v>
      </c>
      <c r="C182" s="44">
        <f>AGM!C182</f>
        <v>21208</v>
      </c>
      <c r="D182" s="44" t="str">
        <f>AGM!D182</f>
        <v>0087348869</v>
      </c>
      <c r="E182" s="45" t="str">
        <f>AGM!E182</f>
        <v>IBRAHIM GEFKHA</v>
      </c>
      <c r="F182" s="50" t="str">
        <f>AGM!F182</f>
        <v>L</v>
      </c>
      <c r="G182" s="79"/>
      <c r="H182" s="80"/>
      <c r="I182" s="80"/>
      <c r="J182" s="80"/>
      <c r="K182" s="75">
        <f t="shared" si="11"/>
        <v>0</v>
      </c>
      <c r="L182" s="76" t="str">
        <f t="shared" si="9"/>
        <v xml:space="preserve"> </v>
      </c>
      <c r="M182" s="79"/>
      <c r="N182" s="80"/>
      <c r="O182" s="80"/>
      <c r="P182" s="75">
        <f t="shared" si="12"/>
        <v>0</v>
      </c>
      <c r="Q182" s="76" t="str">
        <f t="shared" si="10"/>
        <v xml:space="preserve"> </v>
      </c>
      <c r="R182" s="167"/>
    </row>
    <row r="183" spans="1:18" x14ac:dyDescent="0.25">
      <c r="A183" s="43" t="str">
        <f>AGM!A183</f>
        <v>VIII.5</v>
      </c>
      <c r="B183" s="44">
        <f>AGM!B183</f>
        <v>177</v>
      </c>
      <c r="C183" s="44">
        <f>AGM!C183</f>
        <v>21173</v>
      </c>
      <c r="D183" s="44" t="str">
        <f>AGM!D183</f>
        <v>0072874383</v>
      </c>
      <c r="E183" s="45" t="str">
        <f>AGM!E183</f>
        <v>JINGGA AULIA STEFANIA</v>
      </c>
      <c r="F183" s="50" t="str">
        <f>AGM!F183</f>
        <v>P</v>
      </c>
      <c r="G183" s="79"/>
      <c r="H183" s="80"/>
      <c r="I183" s="80"/>
      <c r="J183" s="80"/>
      <c r="K183" s="75">
        <f t="shared" si="11"/>
        <v>0</v>
      </c>
      <c r="L183" s="76" t="str">
        <f t="shared" si="9"/>
        <v xml:space="preserve"> </v>
      </c>
      <c r="M183" s="79"/>
      <c r="N183" s="80"/>
      <c r="O183" s="80"/>
      <c r="P183" s="75">
        <f t="shared" si="12"/>
        <v>0</v>
      </c>
      <c r="Q183" s="76" t="str">
        <f t="shared" si="10"/>
        <v xml:space="preserve"> </v>
      </c>
      <c r="R183" s="167"/>
    </row>
    <row r="184" spans="1:18" x14ac:dyDescent="0.25">
      <c r="A184" s="43" t="str">
        <f>AGM!A184</f>
        <v>VIII.5</v>
      </c>
      <c r="B184" s="44">
        <f>AGM!B184</f>
        <v>178</v>
      </c>
      <c r="C184" s="44">
        <f>AGM!C184</f>
        <v>21127</v>
      </c>
      <c r="D184" s="44" t="str">
        <f>AGM!D184</f>
        <v>0089391839</v>
      </c>
      <c r="E184" s="45" t="str">
        <f>AGM!E184</f>
        <v>LIONEL SATRIA</v>
      </c>
      <c r="F184" s="50" t="str">
        <f>AGM!F184</f>
        <v>L</v>
      </c>
      <c r="G184" s="79"/>
      <c r="H184" s="80"/>
      <c r="I184" s="80"/>
      <c r="J184" s="80"/>
      <c r="K184" s="75">
        <f t="shared" si="11"/>
        <v>0</v>
      </c>
      <c r="L184" s="76" t="str">
        <f t="shared" si="9"/>
        <v xml:space="preserve"> </v>
      </c>
      <c r="M184" s="79"/>
      <c r="N184" s="80"/>
      <c r="O184" s="80"/>
      <c r="P184" s="75">
        <f t="shared" si="12"/>
        <v>0</v>
      </c>
      <c r="Q184" s="76" t="str">
        <f t="shared" si="10"/>
        <v xml:space="preserve"> </v>
      </c>
      <c r="R184" s="167"/>
    </row>
    <row r="185" spans="1:18" x14ac:dyDescent="0.25">
      <c r="A185" s="43" t="str">
        <f>AGM!A185</f>
        <v>VIII.5</v>
      </c>
      <c r="B185" s="44">
        <f>AGM!B185</f>
        <v>179</v>
      </c>
      <c r="C185" s="44">
        <f>AGM!C185</f>
        <v>21092</v>
      </c>
      <c r="D185" s="44" t="str">
        <f>AGM!D185</f>
        <v>0076524465</v>
      </c>
      <c r="E185" s="45" t="str">
        <f>AGM!E185</f>
        <v>LUTHFI ANDRIANSYAH</v>
      </c>
      <c r="F185" s="50" t="str">
        <f>AGM!F185</f>
        <v>L</v>
      </c>
      <c r="G185" s="79"/>
      <c r="H185" s="80"/>
      <c r="I185" s="80"/>
      <c r="J185" s="80"/>
      <c r="K185" s="75">
        <f t="shared" si="11"/>
        <v>0</v>
      </c>
      <c r="L185" s="76" t="str">
        <f t="shared" si="9"/>
        <v xml:space="preserve"> </v>
      </c>
      <c r="M185" s="79"/>
      <c r="N185" s="80"/>
      <c r="O185" s="80"/>
      <c r="P185" s="75">
        <f t="shared" si="12"/>
        <v>0</v>
      </c>
      <c r="Q185" s="76" t="str">
        <f t="shared" si="10"/>
        <v xml:space="preserve"> </v>
      </c>
      <c r="R185" s="167"/>
    </row>
    <row r="186" spans="1:18" x14ac:dyDescent="0.25">
      <c r="A186" s="43" t="str">
        <f>AGM!A186</f>
        <v>VIII.5</v>
      </c>
      <c r="B186" s="44">
        <f>AGM!B186</f>
        <v>180</v>
      </c>
      <c r="C186" s="44">
        <f>AGM!C186</f>
        <v>21129</v>
      </c>
      <c r="D186" s="44" t="str">
        <f>AGM!D186</f>
        <v>0075913162</v>
      </c>
      <c r="E186" s="45" t="str">
        <f>AGM!E186</f>
        <v>MAULIANZA AHMAD FARHAN</v>
      </c>
      <c r="F186" s="50" t="str">
        <f>AGM!F186</f>
        <v>L</v>
      </c>
      <c r="G186" s="79"/>
      <c r="H186" s="80"/>
      <c r="I186" s="80"/>
      <c r="J186" s="80"/>
      <c r="K186" s="75">
        <f t="shared" si="11"/>
        <v>0</v>
      </c>
      <c r="L186" s="76" t="str">
        <f t="shared" si="9"/>
        <v xml:space="preserve"> </v>
      </c>
      <c r="M186" s="79"/>
      <c r="N186" s="80"/>
      <c r="O186" s="80"/>
      <c r="P186" s="75">
        <f t="shared" si="12"/>
        <v>0</v>
      </c>
      <c r="Q186" s="76" t="str">
        <f t="shared" si="10"/>
        <v xml:space="preserve"> </v>
      </c>
      <c r="R186" s="167"/>
    </row>
    <row r="187" spans="1:18" x14ac:dyDescent="0.25">
      <c r="A187" s="43" t="str">
        <f>AGM!A187</f>
        <v>VIII.5</v>
      </c>
      <c r="B187" s="44">
        <f>AGM!B187</f>
        <v>181</v>
      </c>
      <c r="C187" s="44">
        <f>AGM!C187</f>
        <v>21095</v>
      </c>
      <c r="D187" s="44" t="str">
        <f>AGM!D187</f>
        <v>0068006281</v>
      </c>
      <c r="E187" s="45" t="str">
        <f>AGM!E187</f>
        <v>MUHAMAD ADITYA RAMADHAN</v>
      </c>
      <c r="F187" s="50" t="str">
        <f>AGM!F187</f>
        <v>L</v>
      </c>
      <c r="G187" s="79"/>
      <c r="H187" s="80"/>
      <c r="I187" s="80"/>
      <c r="J187" s="80"/>
      <c r="K187" s="75">
        <f t="shared" si="11"/>
        <v>0</v>
      </c>
      <c r="L187" s="76" t="str">
        <f t="shared" si="9"/>
        <v xml:space="preserve"> </v>
      </c>
      <c r="M187" s="79"/>
      <c r="N187" s="80"/>
      <c r="O187" s="80"/>
      <c r="P187" s="75">
        <f t="shared" si="12"/>
        <v>0</v>
      </c>
      <c r="Q187" s="76" t="str">
        <f t="shared" si="10"/>
        <v xml:space="preserve"> </v>
      </c>
      <c r="R187" s="167"/>
    </row>
    <row r="188" spans="1:18" x14ac:dyDescent="0.25">
      <c r="A188" s="43" t="str">
        <f>AGM!A188</f>
        <v>VIII.5</v>
      </c>
      <c r="B188" s="44">
        <f>AGM!B188</f>
        <v>182</v>
      </c>
      <c r="C188" s="44">
        <f>AGM!C188</f>
        <v>21378</v>
      </c>
      <c r="D188" s="44" t="str">
        <f>AGM!D188</f>
        <v>0075971295</v>
      </c>
      <c r="E188" s="45" t="str">
        <f>AGM!E188</f>
        <v>MUHAMAD ERFAN TAUFANI</v>
      </c>
      <c r="F188" s="50" t="str">
        <f>AGM!F188</f>
        <v>L</v>
      </c>
      <c r="G188" s="79"/>
      <c r="H188" s="80"/>
      <c r="I188" s="80"/>
      <c r="J188" s="80"/>
      <c r="K188" s="75">
        <f t="shared" si="11"/>
        <v>0</v>
      </c>
      <c r="L188" s="76" t="str">
        <f t="shared" si="9"/>
        <v xml:space="preserve"> </v>
      </c>
      <c r="M188" s="79"/>
      <c r="N188" s="80"/>
      <c r="O188" s="80"/>
      <c r="P188" s="75">
        <f t="shared" si="12"/>
        <v>0</v>
      </c>
      <c r="Q188" s="76" t="str">
        <f t="shared" si="10"/>
        <v xml:space="preserve"> </v>
      </c>
      <c r="R188" s="167"/>
    </row>
    <row r="189" spans="1:18" x14ac:dyDescent="0.25">
      <c r="A189" s="43" t="str">
        <f>AGM!A189</f>
        <v>VIII.5</v>
      </c>
      <c r="B189" s="44">
        <f>AGM!B189</f>
        <v>183</v>
      </c>
      <c r="C189" s="44">
        <f>AGM!C189</f>
        <v>21181</v>
      </c>
      <c r="D189" s="44" t="str">
        <f>AGM!D189</f>
        <v>0089023287</v>
      </c>
      <c r="E189" s="45" t="str">
        <f>AGM!E189</f>
        <v>MUHAMMAD FARHAN</v>
      </c>
      <c r="F189" s="50" t="str">
        <f>AGM!F189</f>
        <v>L</v>
      </c>
      <c r="G189" s="79"/>
      <c r="H189" s="80"/>
      <c r="I189" s="80"/>
      <c r="J189" s="80"/>
      <c r="K189" s="75">
        <f t="shared" si="11"/>
        <v>0</v>
      </c>
      <c r="L189" s="76" t="str">
        <f t="shared" si="9"/>
        <v xml:space="preserve"> </v>
      </c>
      <c r="M189" s="79"/>
      <c r="N189" s="80"/>
      <c r="O189" s="80"/>
      <c r="P189" s="75">
        <f t="shared" si="12"/>
        <v>0</v>
      </c>
      <c r="Q189" s="76" t="str">
        <f t="shared" si="10"/>
        <v xml:space="preserve"> </v>
      </c>
      <c r="R189" s="167"/>
    </row>
    <row r="190" spans="1:18" x14ac:dyDescent="0.25">
      <c r="A190" s="43" t="str">
        <f>AGM!A190</f>
        <v>VIII.5</v>
      </c>
      <c r="B190" s="44">
        <f>AGM!B190</f>
        <v>184</v>
      </c>
      <c r="C190" s="44">
        <f>AGM!C190</f>
        <v>21298</v>
      </c>
      <c r="D190" s="44" t="str">
        <f>AGM!D190</f>
        <v>0074801357</v>
      </c>
      <c r="E190" s="45" t="str">
        <f>AGM!E190</f>
        <v>MUHAMMAD MILZA AL FARIZY</v>
      </c>
      <c r="F190" s="50" t="str">
        <f>AGM!F190</f>
        <v>L</v>
      </c>
      <c r="G190" s="79"/>
      <c r="H190" s="80"/>
      <c r="I190" s="80"/>
      <c r="J190" s="80"/>
      <c r="K190" s="75">
        <f t="shared" si="11"/>
        <v>0</v>
      </c>
      <c r="L190" s="76" t="str">
        <f t="shared" si="9"/>
        <v xml:space="preserve"> </v>
      </c>
      <c r="M190" s="79"/>
      <c r="N190" s="80"/>
      <c r="O190" s="80"/>
      <c r="P190" s="75">
        <f t="shared" si="12"/>
        <v>0</v>
      </c>
      <c r="Q190" s="76" t="str">
        <f t="shared" si="10"/>
        <v xml:space="preserve"> </v>
      </c>
      <c r="R190" s="167"/>
    </row>
    <row r="191" spans="1:18" x14ac:dyDescent="0.25">
      <c r="A191" s="43" t="str">
        <f>AGM!A191</f>
        <v>VIII.5</v>
      </c>
      <c r="B191" s="44">
        <f>AGM!B191</f>
        <v>185</v>
      </c>
      <c r="C191" s="44">
        <f>AGM!C191</f>
        <v>21383</v>
      </c>
      <c r="D191" s="44" t="str">
        <f>AGM!D191</f>
        <v>0074547943</v>
      </c>
      <c r="E191" s="45" t="str">
        <f>AGM!E191</f>
        <v>MUHAMMAD RHASYA ISLAMY</v>
      </c>
      <c r="F191" s="50" t="str">
        <f>AGM!F191</f>
        <v>L</v>
      </c>
      <c r="G191" s="79"/>
      <c r="H191" s="80"/>
      <c r="I191" s="80"/>
      <c r="J191" s="80"/>
      <c r="K191" s="75">
        <f t="shared" si="11"/>
        <v>0</v>
      </c>
      <c r="L191" s="76" t="str">
        <f t="shared" si="9"/>
        <v xml:space="preserve"> </v>
      </c>
      <c r="M191" s="79"/>
      <c r="N191" s="80"/>
      <c r="O191" s="80"/>
      <c r="P191" s="75">
        <f t="shared" si="12"/>
        <v>0</v>
      </c>
      <c r="Q191" s="76" t="str">
        <f t="shared" si="10"/>
        <v xml:space="preserve"> </v>
      </c>
      <c r="R191" s="167"/>
    </row>
    <row r="192" spans="1:18" x14ac:dyDescent="0.25">
      <c r="A192" s="43" t="str">
        <f>AGM!A192</f>
        <v>VIII.5</v>
      </c>
      <c r="B192" s="44">
        <f>AGM!B192</f>
        <v>186</v>
      </c>
      <c r="C192" s="44">
        <f>AGM!C192</f>
        <v>21700</v>
      </c>
      <c r="D192" s="44" t="str">
        <f>AGM!D192</f>
        <v>0087967273</v>
      </c>
      <c r="E192" s="45" t="str">
        <f>AGM!E192</f>
        <v>NABILAH MARDHIYAH FAJAR</v>
      </c>
      <c r="F192" s="50" t="str">
        <f>AGM!F192</f>
        <v>P</v>
      </c>
      <c r="G192" s="79"/>
      <c r="H192" s="80"/>
      <c r="I192" s="80"/>
      <c r="J192" s="80"/>
      <c r="K192" s="75">
        <f t="shared" si="11"/>
        <v>0</v>
      </c>
      <c r="L192" s="76" t="str">
        <f t="shared" si="9"/>
        <v xml:space="preserve"> </v>
      </c>
      <c r="M192" s="79"/>
      <c r="N192" s="80"/>
      <c r="O192" s="80"/>
      <c r="P192" s="75">
        <f t="shared" si="12"/>
        <v>0</v>
      </c>
      <c r="Q192" s="76" t="str">
        <f t="shared" si="10"/>
        <v xml:space="preserve"> </v>
      </c>
      <c r="R192" s="167"/>
    </row>
    <row r="193" spans="1:18" x14ac:dyDescent="0.25">
      <c r="A193" s="43" t="str">
        <f>AGM!A193</f>
        <v>VIII.5</v>
      </c>
      <c r="B193" s="44">
        <f>AGM!B193</f>
        <v>187</v>
      </c>
      <c r="C193" s="44">
        <f>AGM!C193</f>
        <v>21262</v>
      </c>
      <c r="D193" s="44" t="str">
        <f>AGM!D193</f>
        <v>0079863929</v>
      </c>
      <c r="E193" s="45" t="str">
        <f>AGM!E193</f>
        <v>NAYLA RAMADHANI</v>
      </c>
      <c r="F193" s="50" t="str">
        <f>AGM!F193</f>
        <v>P</v>
      </c>
      <c r="G193" s="79"/>
      <c r="H193" s="80"/>
      <c r="I193" s="80"/>
      <c r="J193" s="80"/>
      <c r="K193" s="75">
        <f t="shared" si="11"/>
        <v>0</v>
      </c>
      <c r="L193" s="76" t="str">
        <f t="shared" si="9"/>
        <v xml:space="preserve"> </v>
      </c>
      <c r="M193" s="79"/>
      <c r="N193" s="80"/>
      <c r="O193" s="80"/>
      <c r="P193" s="75">
        <f t="shared" si="12"/>
        <v>0</v>
      </c>
      <c r="Q193" s="76" t="str">
        <f t="shared" si="10"/>
        <v xml:space="preserve"> </v>
      </c>
      <c r="R193" s="167"/>
    </row>
    <row r="194" spans="1:18" x14ac:dyDescent="0.25">
      <c r="A194" s="43" t="str">
        <f>AGM!A194</f>
        <v>VIII.5</v>
      </c>
      <c r="B194" s="44">
        <f>AGM!B194</f>
        <v>188</v>
      </c>
      <c r="C194" s="44">
        <f>AGM!C194</f>
        <v>21388</v>
      </c>
      <c r="D194" s="44" t="str">
        <f>AGM!D194</f>
        <v>0064056114</v>
      </c>
      <c r="E194" s="45" t="str">
        <f>AGM!E194</f>
        <v>RAIHAN MARTIN</v>
      </c>
      <c r="F194" s="50" t="str">
        <f>AGM!F194</f>
        <v>L</v>
      </c>
      <c r="G194" s="79"/>
      <c r="H194" s="80"/>
      <c r="I194" s="80"/>
      <c r="J194" s="80"/>
      <c r="K194" s="75">
        <f t="shared" si="11"/>
        <v>0</v>
      </c>
      <c r="L194" s="76" t="str">
        <f t="shared" si="9"/>
        <v xml:space="preserve"> </v>
      </c>
      <c r="M194" s="79"/>
      <c r="N194" s="80"/>
      <c r="O194" s="80"/>
      <c r="P194" s="75">
        <f t="shared" si="12"/>
        <v>0</v>
      </c>
      <c r="Q194" s="76" t="str">
        <f t="shared" si="10"/>
        <v xml:space="preserve"> </v>
      </c>
      <c r="R194" s="167"/>
    </row>
    <row r="195" spans="1:18" x14ac:dyDescent="0.25">
      <c r="A195" s="43" t="str">
        <f>AGM!A195</f>
        <v>VIII.5</v>
      </c>
      <c r="B195" s="44">
        <f>AGM!B195</f>
        <v>189</v>
      </c>
      <c r="C195" s="44">
        <f>AGM!C195</f>
        <v>21265</v>
      </c>
      <c r="D195" s="44" t="str">
        <f>AGM!D195</f>
        <v>0073723855</v>
      </c>
      <c r="E195" s="45" t="str">
        <f>AGM!E195</f>
        <v>RASYA FERDIANSYAH</v>
      </c>
      <c r="F195" s="50" t="str">
        <f>AGM!F195</f>
        <v>L</v>
      </c>
      <c r="G195" s="79"/>
      <c r="H195" s="80"/>
      <c r="I195" s="80"/>
      <c r="J195" s="80"/>
      <c r="K195" s="75">
        <f t="shared" si="11"/>
        <v>0</v>
      </c>
      <c r="L195" s="76" t="str">
        <f t="shared" si="9"/>
        <v xml:space="preserve"> </v>
      </c>
      <c r="M195" s="79"/>
      <c r="N195" s="80"/>
      <c r="O195" s="80"/>
      <c r="P195" s="75">
        <f t="shared" si="12"/>
        <v>0</v>
      </c>
      <c r="Q195" s="76" t="str">
        <f t="shared" si="10"/>
        <v xml:space="preserve"> </v>
      </c>
      <c r="R195" s="167"/>
    </row>
    <row r="196" spans="1:18" x14ac:dyDescent="0.25">
      <c r="A196" s="43" t="str">
        <f>AGM!A196</f>
        <v>VIII.5</v>
      </c>
      <c r="B196" s="44">
        <f>AGM!B196</f>
        <v>190</v>
      </c>
      <c r="C196" s="44">
        <f>AGM!C196</f>
        <v>21307</v>
      </c>
      <c r="D196" s="44" t="str">
        <f>AGM!D196</f>
        <v>0085303073</v>
      </c>
      <c r="E196" s="45" t="str">
        <f>AGM!E196</f>
        <v>REBECCA LETARE CIBRO</v>
      </c>
      <c r="F196" s="50" t="str">
        <f>AGM!F196</f>
        <v>P</v>
      </c>
      <c r="G196" s="79"/>
      <c r="H196" s="80"/>
      <c r="I196" s="80"/>
      <c r="J196" s="80"/>
      <c r="K196" s="75">
        <f t="shared" si="11"/>
        <v>0</v>
      </c>
      <c r="L196" s="76" t="str">
        <f t="shared" si="9"/>
        <v xml:space="preserve"> </v>
      </c>
      <c r="M196" s="79"/>
      <c r="N196" s="80"/>
      <c r="O196" s="80"/>
      <c r="P196" s="75">
        <f t="shared" si="12"/>
        <v>0</v>
      </c>
      <c r="Q196" s="76" t="str">
        <f t="shared" si="10"/>
        <v xml:space="preserve"> </v>
      </c>
      <c r="R196" s="167"/>
    </row>
    <row r="197" spans="1:18" x14ac:dyDescent="0.25">
      <c r="A197" s="43" t="str">
        <f>AGM!A197</f>
        <v>VIII.5</v>
      </c>
      <c r="B197" s="44">
        <f>AGM!B197</f>
        <v>191</v>
      </c>
      <c r="C197" s="44">
        <f>AGM!C197</f>
        <v>21266</v>
      </c>
      <c r="D197" s="44" t="str">
        <f>AGM!D197</f>
        <v>0074626383</v>
      </c>
      <c r="E197" s="45" t="str">
        <f>AGM!E197</f>
        <v>REIVAN SIDQI AZIZ</v>
      </c>
      <c r="F197" s="50" t="str">
        <f>AGM!F197</f>
        <v>L</v>
      </c>
      <c r="G197" s="79"/>
      <c r="H197" s="80"/>
      <c r="I197" s="80"/>
      <c r="J197" s="80"/>
      <c r="K197" s="75">
        <f t="shared" si="11"/>
        <v>0</v>
      </c>
      <c r="L197" s="76" t="str">
        <f t="shared" si="9"/>
        <v xml:space="preserve"> </v>
      </c>
      <c r="M197" s="79"/>
      <c r="N197" s="80"/>
      <c r="O197" s="80"/>
      <c r="P197" s="75">
        <f t="shared" si="12"/>
        <v>0</v>
      </c>
      <c r="Q197" s="76" t="str">
        <f t="shared" si="10"/>
        <v xml:space="preserve"> </v>
      </c>
      <c r="R197" s="167"/>
    </row>
    <row r="198" spans="1:18" x14ac:dyDescent="0.25">
      <c r="A198" s="43" t="str">
        <f>AGM!A198</f>
        <v>VIII.5</v>
      </c>
      <c r="B198" s="44">
        <f>AGM!B198</f>
        <v>192</v>
      </c>
      <c r="C198" s="44">
        <f>AGM!C198</f>
        <v>21148</v>
      </c>
      <c r="D198" s="44" t="str">
        <f>AGM!D198</f>
        <v>0084193593</v>
      </c>
      <c r="E198" s="45" t="str">
        <f>AGM!E198</f>
        <v>REVA AMELIA</v>
      </c>
      <c r="F198" s="50" t="str">
        <f>AGM!F198</f>
        <v>P</v>
      </c>
      <c r="G198" s="79"/>
      <c r="H198" s="80"/>
      <c r="I198" s="80"/>
      <c r="J198" s="80"/>
      <c r="K198" s="75">
        <f t="shared" si="11"/>
        <v>0</v>
      </c>
      <c r="L198" s="76" t="str">
        <f t="shared" si="9"/>
        <v xml:space="preserve"> </v>
      </c>
      <c r="M198" s="79"/>
      <c r="N198" s="80"/>
      <c r="O198" s="80"/>
      <c r="P198" s="75">
        <f t="shared" si="12"/>
        <v>0</v>
      </c>
      <c r="Q198" s="76" t="str">
        <f t="shared" si="10"/>
        <v xml:space="preserve"> </v>
      </c>
      <c r="R198" s="167"/>
    </row>
    <row r="199" spans="1:18" x14ac:dyDescent="0.25">
      <c r="A199" s="43" t="str">
        <f>AGM!A199</f>
        <v>VIII.5</v>
      </c>
      <c r="B199" s="44">
        <f>AGM!B199</f>
        <v>193</v>
      </c>
      <c r="C199" s="44">
        <f>AGM!C199</f>
        <v>21108</v>
      </c>
      <c r="D199" s="44" t="str">
        <f>AGM!D199</f>
        <v>0078768358</v>
      </c>
      <c r="E199" s="45" t="str">
        <f>AGM!E199</f>
        <v>RIBKHA FEBRIANTI</v>
      </c>
      <c r="F199" s="50" t="str">
        <f>AGM!F199</f>
        <v>P</v>
      </c>
      <c r="G199" s="79"/>
      <c r="H199" s="80"/>
      <c r="I199" s="80"/>
      <c r="J199" s="80"/>
      <c r="K199" s="75">
        <f t="shared" si="11"/>
        <v>0</v>
      </c>
      <c r="L199" s="76" t="str">
        <f t="shared" ref="L199:L262" si="13">VLOOKUP(K199,predikat,2)</f>
        <v xml:space="preserve"> </v>
      </c>
      <c r="M199" s="79"/>
      <c r="N199" s="80"/>
      <c r="O199" s="80"/>
      <c r="P199" s="75">
        <f t="shared" si="12"/>
        <v>0</v>
      </c>
      <c r="Q199" s="76" t="str">
        <f t="shared" ref="Q199:Q262" si="14">VLOOKUP(P199,predikat,2)</f>
        <v xml:space="preserve"> </v>
      </c>
      <c r="R199" s="167"/>
    </row>
    <row r="200" spans="1:18" x14ac:dyDescent="0.25">
      <c r="A200" s="43" t="str">
        <f>AGM!A200</f>
        <v>VIII.5</v>
      </c>
      <c r="B200" s="44">
        <f>AGM!B200</f>
        <v>194</v>
      </c>
      <c r="C200" s="44">
        <f>AGM!C200</f>
        <v>21149</v>
      </c>
      <c r="D200" s="44" t="str">
        <f>AGM!D200</f>
        <v>0072860831</v>
      </c>
      <c r="E200" s="45" t="str">
        <f>AGM!E200</f>
        <v>RIFA FAHMIDA</v>
      </c>
      <c r="F200" s="50" t="str">
        <f>AGM!F200</f>
        <v>P</v>
      </c>
      <c r="G200" s="79"/>
      <c r="H200" s="80"/>
      <c r="I200" s="80"/>
      <c r="J200" s="80"/>
      <c r="K200" s="75">
        <f t="shared" ref="K200:K263" si="15">IF(COUNTA(G200:I200)=0,0,ROUND((SUM(G200:I200)/COUNTA(G200:I200)*$J$1+SUM(J200)*$J$2)/($J$1+$J$2),0))</f>
        <v>0</v>
      </c>
      <c r="L200" s="76" t="str">
        <f t="shared" si="13"/>
        <v xml:space="preserve"> </v>
      </c>
      <c r="M200" s="79"/>
      <c r="N200" s="80"/>
      <c r="O200" s="80"/>
      <c r="P200" s="75">
        <f t="shared" ref="P200:P263" si="16">IF(SUM(M200:O200)=0,0,ROUND(SUM(M200:O200)/COUNTA(M200:O200),0))</f>
        <v>0</v>
      </c>
      <c r="Q200" s="76" t="str">
        <f t="shared" si="14"/>
        <v xml:space="preserve"> </v>
      </c>
      <c r="R200" s="167"/>
    </row>
    <row r="201" spans="1:18" x14ac:dyDescent="0.25">
      <c r="A201" s="43" t="str">
        <f>AGM!A201</f>
        <v>VIII.5</v>
      </c>
      <c r="B201" s="44">
        <f>AGM!B201</f>
        <v>195</v>
      </c>
      <c r="C201" s="44">
        <f>AGM!C201</f>
        <v>21227</v>
      </c>
      <c r="D201" s="44" t="str">
        <f>AGM!D201</f>
        <v>0073159992</v>
      </c>
      <c r="E201" s="45" t="str">
        <f>AGM!E201</f>
        <v>RISHA AURORA RUSMANA</v>
      </c>
      <c r="F201" s="50" t="str">
        <f>AGM!F201</f>
        <v>P</v>
      </c>
      <c r="G201" s="79"/>
      <c r="H201" s="80"/>
      <c r="I201" s="80"/>
      <c r="J201" s="80"/>
      <c r="K201" s="75">
        <f t="shared" si="15"/>
        <v>0</v>
      </c>
      <c r="L201" s="76" t="str">
        <f t="shared" si="13"/>
        <v xml:space="preserve"> </v>
      </c>
      <c r="M201" s="79"/>
      <c r="N201" s="80"/>
      <c r="O201" s="80"/>
      <c r="P201" s="75">
        <f t="shared" si="16"/>
        <v>0</v>
      </c>
      <c r="Q201" s="76" t="str">
        <f t="shared" si="14"/>
        <v xml:space="preserve"> </v>
      </c>
      <c r="R201" s="167"/>
    </row>
    <row r="202" spans="1:18" x14ac:dyDescent="0.25">
      <c r="A202" s="43" t="str">
        <f>AGM!A202</f>
        <v>VIII.5</v>
      </c>
      <c r="B202" s="44">
        <f>AGM!B202</f>
        <v>196</v>
      </c>
      <c r="C202" s="44">
        <f>AGM!C202</f>
        <v>21268</v>
      </c>
      <c r="D202" s="44" t="str">
        <f>AGM!D202</f>
        <v>0071742058</v>
      </c>
      <c r="E202" s="45" t="str">
        <f>AGM!E202</f>
        <v>RISKA MUSTIKA SARI</v>
      </c>
      <c r="F202" s="50" t="str">
        <f>AGM!F202</f>
        <v>P</v>
      </c>
      <c r="G202" s="79"/>
      <c r="H202" s="80"/>
      <c r="I202" s="80"/>
      <c r="J202" s="80"/>
      <c r="K202" s="75">
        <f t="shared" si="15"/>
        <v>0</v>
      </c>
      <c r="L202" s="76" t="str">
        <f t="shared" si="13"/>
        <v xml:space="preserve"> </v>
      </c>
      <c r="M202" s="79"/>
      <c r="N202" s="80"/>
      <c r="O202" s="80"/>
      <c r="P202" s="75">
        <f t="shared" si="16"/>
        <v>0</v>
      </c>
      <c r="Q202" s="76" t="str">
        <f t="shared" si="14"/>
        <v xml:space="preserve"> </v>
      </c>
      <c r="R202" s="167"/>
    </row>
    <row r="203" spans="1:18" x14ac:dyDescent="0.25">
      <c r="A203" s="43" t="str">
        <f>AGM!A203</f>
        <v>VIII.5</v>
      </c>
      <c r="B203" s="44">
        <f>AGM!B203</f>
        <v>197</v>
      </c>
      <c r="C203" s="44">
        <f>AGM!C203</f>
        <v>21351</v>
      </c>
      <c r="D203" s="44" t="str">
        <f>AGM!D203</f>
        <v>0077666714</v>
      </c>
      <c r="E203" s="45" t="str">
        <f>AGM!E203</f>
        <v>SITI FATIMAH</v>
      </c>
      <c r="F203" s="50" t="str">
        <f>AGM!F203</f>
        <v>P</v>
      </c>
      <c r="G203" s="79"/>
      <c r="H203" s="80"/>
      <c r="I203" s="80"/>
      <c r="J203" s="80"/>
      <c r="K203" s="75">
        <f t="shared" si="15"/>
        <v>0</v>
      </c>
      <c r="L203" s="76" t="str">
        <f t="shared" si="13"/>
        <v xml:space="preserve"> </v>
      </c>
      <c r="M203" s="79"/>
      <c r="N203" s="80"/>
      <c r="O203" s="80"/>
      <c r="P203" s="75">
        <f t="shared" si="16"/>
        <v>0</v>
      </c>
      <c r="Q203" s="76" t="str">
        <f t="shared" si="14"/>
        <v xml:space="preserve"> </v>
      </c>
      <c r="R203" s="167"/>
    </row>
    <row r="204" spans="1:18" x14ac:dyDescent="0.25">
      <c r="A204" s="43" t="str">
        <f>AGM!A204</f>
        <v>VIII.5</v>
      </c>
      <c r="B204" s="44">
        <f>AGM!B204</f>
        <v>198</v>
      </c>
      <c r="C204" s="44">
        <f>AGM!C204</f>
        <v>21191</v>
      </c>
      <c r="D204" s="44" t="str">
        <f>AGM!D204</f>
        <v>0072371576</v>
      </c>
      <c r="E204" s="45" t="str">
        <f>AGM!E204</f>
        <v>SITI ZAHRA</v>
      </c>
      <c r="F204" s="50" t="str">
        <f>AGM!F204</f>
        <v>P</v>
      </c>
      <c r="G204" s="79"/>
      <c r="H204" s="80"/>
      <c r="I204" s="80"/>
      <c r="J204" s="80"/>
      <c r="K204" s="75">
        <f t="shared" si="15"/>
        <v>0</v>
      </c>
      <c r="L204" s="76" t="str">
        <f t="shared" si="13"/>
        <v xml:space="preserve"> </v>
      </c>
      <c r="M204" s="79"/>
      <c r="N204" s="80"/>
      <c r="O204" s="80"/>
      <c r="P204" s="75">
        <f t="shared" si="16"/>
        <v>0</v>
      </c>
      <c r="Q204" s="76" t="str">
        <f t="shared" si="14"/>
        <v xml:space="preserve"> </v>
      </c>
      <c r="R204" s="167"/>
    </row>
    <row r="205" spans="1:18" x14ac:dyDescent="0.25">
      <c r="A205" s="43" t="str">
        <f>AGM!A205</f>
        <v>VIII.5</v>
      </c>
      <c r="B205" s="44">
        <f>AGM!B205</f>
        <v>199</v>
      </c>
      <c r="C205" s="44">
        <f>AGM!C205</f>
        <v>21353</v>
      </c>
      <c r="D205" s="44" t="str">
        <f>AGM!D205</f>
        <v>0072147491</v>
      </c>
      <c r="E205" s="45" t="str">
        <f>AGM!E205</f>
        <v>THALITA HAURAANIYAA</v>
      </c>
      <c r="F205" s="50" t="str">
        <f>AGM!F205</f>
        <v>P</v>
      </c>
      <c r="G205" s="79"/>
      <c r="H205" s="80"/>
      <c r="I205" s="80"/>
      <c r="J205" s="80"/>
      <c r="K205" s="75">
        <f t="shared" si="15"/>
        <v>0</v>
      </c>
      <c r="L205" s="76" t="str">
        <f t="shared" si="13"/>
        <v xml:space="preserve"> </v>
      </c>
      <c r="M205" s="79"/>
      <c r="N205" s="80"/>
      <c r="O205" s="80"/>
      <c r="P205" s="75">
        <f t="shared" si="16"/>
        <v>0</v>
      </c>
      <c r="Q205" s="76" t="str">
        <f t="shared" si="14"/>
        <v xml:space="preserve"> </v>
      </c>
      <c r="R205" s="167"/>
    </row>
    <row r="206" spans="1:18" x14ac:dyDescent="0.25">
      <c r="A206" s="43" t="str">
        <f>AGM!A206</f>
        <v>VIII.5</v>
      </c>
      <c r="B206" s="44">
        <f>AGM!B206</f>
        <v>200</v>
      </c>
      <c r="C206" s="44">
        <f>AGM!C206</f>
        <v>21406</v>
      </c>
      <c r="D206" s="44" t="str">
        <f>AGM!D206</f>
        <v>0076897341</v>
      </c>
      <c r="E206" s="45" t="str">
        <f>AGM!E206</f>
        <v>VANESSA INDIRA PRAMESWARI</v>
      </c>
      <c r="F206" s="50" t="str">
        <f>AGM!F206</f>
        <v>P</v>
      </c>
      <c r="G206" s="79"/>
      <c r="H206" s="80"/>
      <c r="I206" s="80"/>
      <c r="J206" s="80"/>
      <c r="K206" s="75">
        <f t="shared" si="15"/>
        <v>0</v>
      </c>
      <c r="L206" s="76" t="str">
        <f t="shared" si="13"/>
        <v xml:space="preserve"> </v>
      </c>
      <c r="M206" s="79"/>
      <c r="N206" s="80"/>
      <c r="O206" s="80"/>
      <c r="P206" s="75">
        <f t="shared" si="16"/>
        <v>0</v>
      </c>
      <c r="Q206" s="76" t="str">
        <f t="shared" si="14"/>
        <v xml:space="preserve"> </v>
      </c>
      <c r="R206" s="167"/>
    </row>
    <row r="207" spans="1:18" x14ac:dyDescent="0.25">
      <c r="A207" s="43" t="str">
        <f>AGM!A207</f>
        <v>VIII.6</v>
      </c>
      <c r="B207" s="44">
        <f>AGM!B207</f>
        <v>201</v>
      </c>
      <c r="C207" s="44">
        <f>AGM!C207</f>
        <v>21360</v>
      </c>
      <c r="D207" s="44" t="str">
        <f>AGM!D207</f>
        <v>0083242131</v>
      </c>
      <c r="E207" s="45" t="str">
        <f>AGM!E207</f>
        <v>AHMAD FARIZQO MUBAROK</v>
      </c>
      <c r="F207" s="50" t="str">
        <f>AGM!F207</f>
        <v>L</v>
      </c>
      <c r="G207" s="79"/>
      <c r="H207" s="80"/>
      <c r="I207" s="80"/>
      <c r="J207" s="80"/>
      <c r="K207" s="75">
        <f t="shared" si="15"/>
        <v>0</v>
      </c>
      <c r="L207" s="76" t="str">
        <f t="shared" si="13"/>
        <v xml:space="preserve"> </v>
      </c>
      <c r="M207" s="79"/>
      <c r="N207" s="80"/>
      <c r="O207" s="80"/>
      <c r="P207" s="75">
        <f t="shared" si="16"/>
        <v>0</v>
      </c>
      <c r="Q207" s="76" t="str">
        <f t="shared" si="14"/>
        <v xml:space="preserve"> </v>
      </c>
      <c r="R207" s="167"/>
    </row>
    <row r="208" spans="1:18" x14ac:dyDescent="0.25">
      <c r="A208" s="43" t="str">
        <f>AGM!A208</f>
        <v>VIII.6</v>
      </c>
      <c r="B208" s="44">
        <f>AGM!B208</f>
        <v>202</v>
      </c>
      <c r="C208" s="44">
        <f>AGM!C208</f>
        <v>21317</v>
      </c>
      <c r="D208" s="44" t="str">
        <f>AGM!D208</f>
        <v>0081798017</v>
      </c>
      <c r="E208" s="45" t="str">
        <f>AGM!E208</f>
        <v>AKHEL ARRAFFI RACHMAD</v>
      </c>
      <c r="F208" s="50" t="str">
        <f>AGM!F208</f>
        <v>L</v>
      </c>
      <c r="G208" s="79"/>
      <c r="H208" s="80"/>
      <c r="I208" s="80"/>
      <c r="J208" s="80"/>
      <c r="K208" s="75">
        <f t="shared" si="15"/>
        <v>0</v>
      </c>
      <c r="L208" s="76" t="str">
        <f t="shared" si="13"/>
        <v xml:space="preserve"> </v>
      </c>
      <c r="M208" s="79"/>
      <c r="N208" s="80"/>
      <c r="O208" s="80"/>
      <c r="P208" s="75">
        <f t="shared" si="16"/>
        <v>0</v>
      </c>
      <c r="Q208" s="76" t="str">
        <f t="shared" si="14"/>
        <v xml:space="preserve"> </v>
      </c>
      <c r="R208" s="167"/>
    </row>
    <row r="209" spans="1:18" x14ac:dyDescent="0.25">
      <c r="A209" s="43" t="str">
        <f>AGM!A209</f>
        <v>VIII.6</v>
      </c>
      <c r="B209" s="44">
        <f>AGM!B209</f>
        <v>203</v>
      </c>
      <c r="C209" s="44">
        <f>AGM!C209</f>
        <v>21078</v>
      </c>
      <c r="D209" s="44" t="str">
        <f>AGM!D209</f>
        <v>0088096212</v>
      </c>
      <c r="E209" s="45" t="str">
        <f>AGM!E209</f>
        <v>ALIF AL KAUTSAR</v>
      </c>
      <c r="F209" s="50" t="str">
        <f>AGM!F209</f>
        <v>L</v>
      </c>
      <c r="G209" s="79"/>
      <c r="H209" s="80"/>
      <c r="I209" s="80"/>
      <c r="J209" s="80"/>
      <c r="K209" s="75">
        <f t="shared" si="15"/>
        <v>0</v>
      </c>
      <c r="L209" s="76" t="str">
        <f t="shared" si="13"/>
        <v xml:space="preserve"> </v>
      </c>
      <c r="M209" s="79"/>
      <c r="N209" s="80"/>
      <c r="O209" s="80"/>
      <c r="P209" s="75">
        <f t="shared" si="16"/>
        <v>0</v>
      </c>
      <c r="Q209" s="76" t="str">
        <f t="shared" si="14"/>
        <v xml:space="preserve"> </v>
      </c>
      <c r="R209" s="167"/>
    </row>
    <row r="210" spans="1:18" x14ac:dyDescent="0.25">
      <c r="A210" s="43" t="str">
        <f>AGM!A210</f>
        <v>VIII.6</v>
      </c>
      <c r="B210" s="44">
        <f>AGM!B210</f>
        <v>204</v>
      </c>
      <c r="C210" s="44">
        <f>AGM!C210</f>
        <v>21159</v>
      </c>
      <c r="D210" s="44" t="str">
        <f>AGM!D210</f>
        <v>0079380252</v>
      </c>
      <c r="E210" s="45" t="str">
        <f>AGM!E210</f>
        <v>ALYA NAWA RISNI</v>
      </c>
      <c r="F210" s="50" t="str">
        <f>AGM!F210</f>
        <v>P</v>
      </c>
      <c r="G210" s="79"/>
      <c r="H210" s="80"/>
      <c r="I210" s="80"/>
      <c r="J210" s="80"/>
      <c r="K210" s="75">
        <f t="shared" si="15"/>
        <v>0</v>
      </c>
      <c r="L210" s="76" t="str">
        <f t="shared" si="13"/>
        <v xml:space="preserve"> </v>
      </c>
      <c r="M210" s="79"/>
      <c r="N210" s="80"/>
      <c r="O210" s="80"/>
      <c r="P210" s="75">
        <f t="shared" si="16"/>
        <v>0</v>
      </c>
      <c r="Q210" s="76" t="str">
        <f t="shared" si="14"/>
        <v xml:space="preserve"> </v>
      </c>
      <c r="R210" s="167"/>
    </row>
    <row r="211" spans="1:18" x14ac:dyDescent="0.25">
      <c r="A211" s="43" t="str">
        <f>AGM!A211</f>
        <v>VIII.6</v>
      </c>
      <c r="B211" s="44">
        <f>AGM!B211</f>
        <v>205</v>
      </c>
      <c r="C211" s="44">
        <f>AGM!C211</f>
        <v>21319</v>
      </c>
      <c r="D211" s="44" t="str">
        <f>AGM!D211</f>
        <v>0074217902</v>
      </c>
      <c r="E211" s="45" t="str">
        <f>AGM!E211</f>
        <v>ALYSHA RAMADHANI</v>
      </c>
      <c r="F211" s="50" t="str">
        <f>AGM!F211</f>
        <v>P</v>
      </c>
      <c r="G211" s="79"/>
      <c r="H211" s="80"/>
      <c r="I211" s="80"/>
      <c r="J211" s="80"/>
      <c r="K211" s="75">
        <f t="shared" si="15"/>
        <v>0</v>
      </c>
      <c r="L211" s="76" t="str">
        <f t="shared" si="13"/>
        <v xml:space="preserve"> </v>
      </c>
      <c r="M211" s="79"/>
      <c r="N211" s="80"/>
      <c r="O211" s="80"/>
      <c r="P211" s="75">
        <f t="shared" si="16"/>
        <v>0</v>
      </c>
      <c r="Q211" s="76" t="str">
        <f t="shared" si="14"/>
        <v xml:space="preserve"> </v>
      </c>
      <c r="R211" s="167"/>
    </row>
    <row r="212" spans="1:18" x14ac:dyDescent="0.25">
      <c r="A212" s="43" t="str">
        <f>AGM!A212</f>
        <v>VIII.6</v>
      </c>
      <c r="B212" s="44">
        <f>AGM!B212</f>
        <v>206</v>
      </c>
      <c r="C212" s="44">
        <f>AGM!C212</f>
        <v>21239</v>
      </c>
      <c r="D212" s="44" t="str">
        <f>AGM!D212</f>
        <v>0075935322</v>
      </c>
      <c r="E212" s="45" t="str">
        <f>AGM!E212</f>
        <v>ANASTASIA ESTININGTYAS</v>
      </c>
      <c r="F212" s="50" t="str">
        <f>AGM!F212</f>
        <v>P</v>
      </c>
      <c r="G212" s="79"/>
      <c r="H212" s="80"/>
      <c r="I212" s="80"/>
      <c r="J212" s="80"/>
      <c r="K212" s="75">
        <f t="shared" si="15"/>
        <v>0</v>
      </c>
      <c r="L212" s="76" t="str">
        <f t="shared" si="13"/>
        <v xml:space="preserve"> </v>
      </c>
      <c r="M212" s="79"/>
      <c r="N212" s="80"/>
      <c r="O212" s="80"/>
      <c r="P212" s="75">
        <f t="shared" si="16"/>
        <v>0</v>
      </c>
      <c r="Q212" s="76" t="str">
        <f t="shared" si="14"/>
        <v xml:space="preserve"> </v>
      </c>
      <c r="R212" s="167"/>
    </row>
    <row r="213" spans="1:18" x14ac:dyDescent="0.25">
      <c r="A213" s="43" t="str">
        <f>AGM!A213</f>
        <v>VIII.6</v>
      </c>
      <c r="B213" s="44">
        <f>AGM!B213</f>
        <v>207</v>
      </c>
      <c r="C213" s="44">
        <f>AGM!C213</f>
        <v>21242</v>
      </c>
      <c r="D213" s="44" t="str">
        <f>AGM!D213</f>
        <v>0071491691</v>
      </c>
      <c r="E213" s="45" t="str">
        <f>AGM!E213</f>
        <v>ARDHIKA DU' ANASTANTO</v>
      </c>
      <c r="F213" s="50" t="str">
        <f>AGM!F213</f>
        <v>L</v>
      </c>
      <c r="G213" s="79"/>
      <c r="H213" s="80"/>
      <c r="I213" s="80"/>
      <c r="J213" s="80"/>
      <c r="K213" s="75">
        <f t="shared" si="15"/>
        <v>0</v>
      </c>
      <c r="L213" s="76" t="str">
        <f t="shared" si="13"/>
        <v xml:space="preserve"> </v>
      </c>
      <c r="M213" s="79"/>
      <c r="N213" s="80"/>
      <c r="O213" s="80"/>
      <c r="P213" s="75">
        <f t="shared" si="16"/>
        <v>0</v>
      </c>
      <c r="Q213" s="76" t="str">
        <f t="shared" si="14"/>
        <v xml:space="preserve"> </v>
      </c>
      <c r="R213" s="167"/>
    </row>
    <row r="214" spans="1:18" x14ac:dyDescent="0.25">
      <c r="A214" s="43" t="str">
        <f>AGM!A214</f>
        <v>VIII.6</v>
      </c>
      <c r="B214" s="44">
        <f>AGM!B214</f>
        <v>208</v>
      </c>
      <c r="C214" s="44">
        <f>AGM!C214</f>
        <v>21163</v>
      </c>
      <c r="D214" s="44" t="str">
        <f>AGM!D214</f>
        <v>0073359151</v>
      </c>
      <c r="E214" s="45" t="str">
        <f>AGM!E214</f>
        <v>AYLA TRI ARYANTI</v>
      </c>
      <c r="F214" s="50" t="str">
        <f>AGM!F214</f>
        <v>P</v>
      </c>
      <c r="G214" s="79"/>
      <c r="H214" s="80"/>
      <c r="I214" s="80"/>
      <c r="J214" s="80"/>
      <c r="K214" s="75">
        <f t="shared" si="15"/>
        <v>0</v>
      </c>
      <c r="L214" s="76" t="str">
        <f t="shared" si="13"/>
        <v xml:space="preserve"> </v>
      </c>
      <c r="M214" s="79"/>
      <c r="N214" s="80"/>
      <c r="O214" s="80"/>
      <c r="P214" s="75">
        <f t="shared" si="16"/>
        <v>0</v>
      </c>
      <c r="Q214" s="76" t="str">
        <f t="shared" si="14"/>
        <v xml:space="preserve"> </v>
      </c>
      <c r="R214" s="167"/>
    </row>
    <row r="215" spans="1:18" x14ac:dyDescent="0.25">
      <c r="A215" s="43" t="str">
        <f>AGM!A215</f>
        <v>VIII.6</v>
      </c>
      <c r="B215" s="44">
        <f>AGM!B215</f>
        <v>209</v>
      </c>
      <c r="C215" s="44">
        <f>AGM!C215</f>
        <v>21366</v>
      </c>
      <c r="D215" s="44" t="str">
        <f>AGM!D215</f>
        <v>0087977025</v>
      </c>
      <c r="E215" s="45" t="str">
        <f>AGM!E215</f>
        <v>AZFA AULIA SULTHAN MALIK</v>
      </c>
      <c r="F215" s="50" t="str">
        <f>AGM!F215</f>
        <v>L</v>
      </c>
      <c r="G215" s="79"/>
      <c r="H215" s="80"/>
      <c r="I215" s="80"/>
      <c r="J215" s="80"/>
      <c r="K215" s="75">
        <f t="shared" si="15"/>
        <v>0</v>
      </c>
      <c r="L215" s="76" t="str">
        <f t="shared" si="13"/>
        <v xml:space="preserve"> </v>
      </c>
      <c r="M215" s="79"/>
      <c r="N215" s="80"/>
      <c r="O215" s="80"/>
      <c r="P215" s="75">
        <f t="shared" si="16"/>
        <v>0</v>
      </c>
      <c r="Q215" s="76" t="str">
        <f t="shared" si="14"/>
        <v xml:space="preserve"> </v>
      </c>
      <c r="R215" s="167"/>
    </row>
    <row r="216" spans="1:18" x14ac:dyDescent="0.25">
      <c r="A216" s="43" t="str">
        <f>AGM!A216</f>
        <v>VIII.6</v>
      </c>
      <c r="B216" s="44">
        <f>AGM!B216</f>
        <v>210</v>
      </c>
      <c r="C216" s="44">
        <f>AGM!C216</f>
        <v>21124</v>
      </c>
      <c r="D216" s="44" t="str">
        <f>AGM!D216</f>
        <v>0087455909</v>
      </c>
      <c r="E216" s="45" t="str">
        <f>AGM!E216</f>
        <v>FEBI ATIKA SARI</v>
      </c>
      <c r="F216" s="50" t="str">
        <f>AGM!F216</f>
        <v>P</v>
      </c>
      <c r="G216" s="79"/>
      <c r="H216" s="80"/>
      <c r="I216" s="80"/>
      <c r="J216" s="80"/>
      <c r="K216" s="75">
        <f t="shared" si="15"/>
        <v>0</v>
      </c>
      <c r="L216" s="76" t="str">
        <f t="shared" si="13"/>
        <v xml:space="preserve"> </v>
      </c>
      <c r="M216" s="79"/>
      <c r="N216" s="80"/>
      <c r="O216" s="80"/>
      <c r="P216" s="75">
        <f t="shared" si="16"/>
        <v>0</v>
      </c>
      <c r="Q216" s="76" t="str">
        <f t="shared" si="14"/>
        <v xml:space="preserve"> </v>
      </c>
      <c r="R216" s="167"/>
    </row>
    <row r="217" spans="1:18" x14ac:dyDescent="0.25">
      <c r="A217" s="43" t="str">
        <f>AGM!A217</f>
        <v>VIII.6</v>
      </c>
      <c r="B217" s="44">
        <f>AGM!B217</f>
        <v>211</v>
      </c>
      <c r="C217" s="44">
        <f>AGM!C217</f>
        <v>21328</v>
      </c>
      <c r="D217" s="44" t="str">
        <f>AGM!D217</f>
        <v>0085078347</v>
      </c>
      <c r="E217" s="45" t="str">
        <f>AGM!E217</f>
        <v>HAFIIDHA CHAIRANI AZZAHRA</v>
      </c>
      <c r="F217" s="50" t="str">
        <f>AGM!F217</f>
        <v>P</v>
      </c>
      <c r="G217" s="79"/>
      <c r="H217" s="80"/>
      <c r="I217" s="80"/>
      <c r="J217" s="80"/>
      <c r="K217" s="75">
        <f t="shared" si="15"/>
        <v>0</v>
      </c>
      <c r="L217" s="76" t="str">
        <f t="shared" si="13"/>
        <v xml:space="preserve"> </v>
      </c>
      <c r="M217" s="79"/>
      <c r="N217" s="80"/>
      <c r="O217" s="80"/>
      <c r="P217" s="75">
        <f t="shared" si="16"/>
        <v>0</v>
      </c>
      <c r="Q217" s="76" t="str">
        <f t="shared" si="14"/>
        <v xml:space="preserve"> </v>
      </c>
      <c r="R217" s="167"/>
    </row>
    <row r="218" spans="1:18" x14ac:dyDescent="0.25">
      <c r="A218" s="43" t="str">
        <f>AGM!A218</f>
        <v>VIII.6</v>
      </c>
      <c r="B218" s="44">
        <f>AGM!B218</f>
        <v>212</v>
      </c>
      <c r="C218" s="44">
        <f>AGM!C218</f>
        <v>21209</v>
      </c>
      <c r="D218" s="44" t="str">
        <f>AGM!D218</f>
        <v>0072554824</v>
      </c>
      <c r="E218" s="45" t="str">
        <f>AGM!E218</f>
        <v>INDRA MAHMUDIN</v>
      </c>
      <c r="F218" s="50" t="str">
        <f>AGM!F218</f>
        <v>L</v>
      </c>
      <c r="G218" s="79"/>
      <c r="H218" s="80"/>
      <c r="I218" s="80"/>
      <c r="J218" s="80"/>
      <c r="K218" s="75">
        <f t="shared" si="15"/>
        <v>0</v>
      </c>
      <c r="L218" s="76" t="str">
        <f t="shared" si="13"/>
        <v xml:space="preserve"> </v>
      </c>
      <c r="M218" s="79"/>
      <c r="N218" s="80"/>
      <c r="O218" s="80"/>
      <c r="P218" s="75">
        <f t="shared" si="16"/>
        <v>0</v>
      </c>
      <c r="Q218" s="76" t="str">
        <f t="shared" si="14"/>
        <v xml:space="preserve"> </v>
      </c>
      <c r="R218" s="167"/>
    </row>
    <row r="219" spans="1:18" x14ac:dyDescent="0.25">
      <c r="A219" s="43" t="str">
        <f>AGM!A219</f>
        <v>VIII.6</v>
      </c>
      <c r="B219" s="44">
        <f>AGM!B219</f>
        <v>213</v>
      </c>
      <c r="C219" s="44">
        <f>AGM!C219</f>
        <v>21376</v>
      </c>
      <c r="D219" s="44" t="str">
        <f>AGM!D219</f>
        <v>0086569710</v>
      </c>
      <c r="E219" s="45" t="str">
        <f>AGM!E219</f>
        <v>KAISAH ARDENI</v>
      </c>
      <c r="F219" s="50" t="str">
        <f>AGM!F219</f>
        <v>P</v>
      </c>
      <c r="G219" s="79"/>
      <c r="H219" s="80"/>
      <c r="I219" s="80"/>
      <c r="J219" s="80"/>
      <c r="K219" s="75">
        <f t="shared" si="15"/>
        <v>0</v>
      </c>
      <c r="L219" s="76" t="str">
        <f t="shared" si="13"/>
        <v xml:space="preserve"> </v>
      </c>
      <c r="M219" s="79"/>
      <c r="N219" s="80"/>
      <c r="O219" s="80"/>
      <c r="P219" s="75">
        <f t="shared" si="16"/>
        <v>0</v>
      </c>
      <c r="Q219" s="76" t="str">
        <f t="shared" si="14"/>
        <v xml:space="preserve"> </v>
      </c>
      <c r="R219" s="167"/>
    </row>
    <row r="220" spans="1:18" x14ac:dyDescent="0.25">
      <c r="A220" s="43" t="str">
        <f>AGM!A220</f>
        <v>VIII.6</v>
      </c>
      <c r="B220" s="44">
        <f>AGM!B220</f>
        <v>214</v>
      </c>
      <c r="C220" s="44">
        <f>AGM!C220</f>
        <v>21251</v>
      </c>
      <c r="D220" s="44" t="str">
        <f>AGM!D220</f>
        <v>0082727384</v>
      </c>
      <c r="E220" s="45" t="str">
        <f>AGM!E220</f>
        <v>KEVIN BINTANG PASHA</v>
      </c>
      <c r="F220" s="50" t="str">
        <f>AGM!F220</f>
        <v>L</v>
      </c>
      <c r="G220" s="79"/>
      <c r="H220" s="80"/>
      <c r="I220" s="80"/>
      <c r="J220" s="80"/>
      <c r="K220" s="75">
        <f t="shared" si="15"/>
        <v>0</v>
      </c>
      <c r="L220" s="76" t="str">
        <f t="shared" si="13"/>
        <v xml:space="preserve"> </v>
      </c>
      <c r="M220" s="79"/>
      <c r="N220" s="80"/>
      <c r="O220" s="80"/>
      <c r="P220" s="75">
        <f t="shared" si="16"/>
        <v>0</v>
      </c>
      <c r="Q220" s="76" t="str">
        <f t="shared" si="14"/>
        <v xml:space="preserve"> </v>
      </c>
      <c r="R220" s="167"/>
    </row>
    <row r="221" spans="1:18" x14ac:dyDescent="0.25">
      <c r="A221" s="43" t="str">
        <f>AGM!A221</f>
        <v>VIII.6</v>
      </c>
      <c r="B221" s="44">
        <f>AGM!B221</f>
        <v>215</v>
      </c>
      <c r="C221" s="44">
        <f>AGM!C221</f>
        <v>21176</v>
      </c>
      <c r="D221" s="44" t="str">
        <f>AGM!D221</f>
        <v>0086397014</v>
      </c>
      <c r="E221" s="45" t="str">
        <f>AGM!E221</f>
        <v>LATISYA AJENG RAHAYU</v>
      </c>
      <c r="F221" s="50" t="str">
        <f>AGM!F221</f>
        <v>P</v>
      </c>
      <c r="G221" s="79"/>
      <c r="H221" s="80"/>
      <c r="I221" s="80"/>
      <c r="J221" s="80"/>
      <c r="K221" s="75">
        <f t="shared" si="15"/>
        <v>0</v>
      </c>
      <c r="L221" s="76" t="str">
        <f t="shared" si="13"/>
        <v xml:space="preserve"> </v>
      </c>
      <c r="M221" s="79"/>
      <c r="N221" s="80"/>
      <c r="O221" s="80"/>
      <c r="P221" s="75">
        <f t="shared" si="16"/>
        <v>0</v>
      </c>
      <c r="Q221" s="76" t="str">
        <f t="shared" si="14"/>
        <v xml:space="preserve"> </v>
      </c>
      <c r="R221" s="167"/>
    </row>
    <row r="222" spans="1:18" x14ac:dyDescent="0.25">
      <c r="A222" s="43" t="str">
        <f>AGM!A222</f>
        <v>VIII.6</v>
      </c>
      <c r="B222" s="44">
        <f>AGM!B222</f>
        <v>216</v>
      </c>
      <c r="C222" s="44">
        <f>AGM!C222</f>
        <v>21291</v>
      </c>
      <c r="D222" s="44" t="str">
        <f>AGM!D222</f>
        <v>0072481389</v>
      </c>
      <c r="E222" s="45" t="str">
        <f>AGM!E222</f>
        <v>LUWI ANDIKA HAZRAT</v>
      </c>
      <c r="F222" s="50" t="str">
        <f>AGM!F222</f>
        <v>L</v>
      </c>
      <c r="G222" s="79"/>
      <c r="H222" s="80"/>
      <c r="I222" s="80"/>
      <c r="J222" s="80"/>
      <c r="K222" s="75">
        <f t="shared" si="15"/>
        <v>0</v>
      </c>
      <c r="L222" s="76" t="str">
        <f t="shared" si="13"/>
        <v xml:space="preserve"> </v>
      </c>
      <c r="M222" s="79"/>
      <c r="N222" s="80"/>
      <c r="O222" s="80"/>
      <c r="P222" s="75">
        <f t="shared" si="16"/>
        <v>0</v>
      </c>
      <c r="Q222" s="76" t="str">
        <f t="shared" si="14"/>
        <v xml:space="preserve"> </v>
      </c>
      <c r="R222" s="167"/>
    </row>
    <row r="223" spans="1:18" x14ac:dyDescent="0.25">
      <c r="A223" s="43" t="str">
        <f>AGM!A223</f>
        <v>VIII.6</v>
      </c>
      <c r="B223" s="44">
        <f>AGM!B223</f>
        <v>217</v>
      </c>
      <c r="C223" s="44">
        <f>AGM!C223</f>
        <v>21215</v>
      </c>
      <c r="D223" s="44" t="str">
        <f>AGM!D223</f>
        <v>0077764283</v>
      </c>
      <c r="E223" s="45" t="str">
        <f>AGM!E223</f>
        <v>MAULANA</v>
      </c>
      <c r="F223" s="50" t="str">
        <f>AGM!F223</f>
        <v>L</v>
      </c>
      <c r="G223" s="79"/>
      <c r="H223" s="80"/>
      <c r="I223" s="80"/>
      <c r="J223" s="80"/>
      <c r="K223" s="75">
        <f t="shared" si="15"/>
        <v>0</v>
      </c>
      <c r="L223" s="76" t="str">
        <f t="shared" si="13"/>
        <v xml:space="preserve"> </v>
      </c>
      <c r="M223" s="79"/>
      <c r="N223" s="80"/>
      <c r="O223" s="80"/>
      <c r="P223" s="75">
        <f t="shared" si="16"/>
        <v>0</v>
      </c>
      <c r="Q223" s="76" t="str">
        <f t="shared" si="14"/>
        <v xml:space="preserve"> </v>
      </c>
      <c r="R223" s="167"/>
    </row>
    <row r="224" spans="1:18" x14ac:dyDescent="0.25">
      <c r="A224" s="43" t="str">
        <f>AGM!A224</f>
        <v>VIII.6</v>
      </c>
      <c r="B224" s="44">
        <f>AGM!B224</f>
        <v>218</v>
      </c>
      <c r="C224" s="44">
        <f>AGM!C224</f>
        <v>21337</v>
      </c>
      <c r="D224" s="44" t="str">
        <f>AGM!D224</f>
        <v>0073297787</v>
      </c>
      <c r="E224" s="45" t="str">
        <f>AGM!E224</f>
        <v>MICHAEL JOSHUA TEHUPEIORY</v>
      </c>
      <c r="F224" s="50" t="str">
        <f>AGM!F224</f>
        <v>L</v>
      </c>
      <c r="G224" s="79"/>
      <c r="H224" s="80"/>
      <c r="I224" s="80"/>
      <c r="J224" s="80"/>
      <c r="K224" s="75">
        <f t="shared" si="15"/>
        <v>0</v>
      </c>
      <c r="L224" s="76" t="str">
        <f t="shared" si="13"/>
        <v xml:space="preserve"> </v>
      </c>
      <c r="M224" s="79"/>
      <c r="N224" s="80"/>
      <c r="O224" s="80"/>
      <c r="P224" s="75">
        <f t="shared" si="16"/>
        <v>0</v>
      </c>
      <c r="Q224" s="76" t="str">
        <f t="shared" si="14"/>
        <v xml:space="preserve"> </v>
      </c>
      <c r="R224" s="167"/>
    </row>
    <row r="225" spans="1:18" x14ac:dyDescent="0.25">
      <c r="A225" s="43" t="str">
        <f>AGM!A225</f>
        <v>VIII.6</v>
      </c>
      <c r="B225" s="44">
        <f>AGM!B225</f>
        <v>219</v>
      </c>
      <c r="C225" s="44">
        <f>AGM!C225</f>
        <v>21221</v>
      </c>
      <c r="D225" s="44" t="str">
        <f>AGM!D225</f>
        <v>0062693531</v>
      </c>
      <c r="E225" s="45" t="str">
        <f>AGM!E225</f>
        <v>MUHAMMAD HANIFALDIN NADHIF</v>
      </c>
      <c r="F225" s="50" t="str">
        <f>AGM!F225</f>
        <v>L</v>
      </c>
      <c r="G225" s="79"/>
      <c r="H225" s="80"/>
      <c r="I225" s="80"/>
      <c r="J225" s="80"/>
      <c r="K225" s="75">
        <f t="shared" si="15"/>
        <v>0</v>
      </c>
      <c r="L225" s="76" t="str">
        <f t="shared" si="13"/>
        <v xml:space="preserve"> </v>
      </c>
      <c r="M225" s="79"/>
      <c r="N225" s="80"/>
      <c r="O225" s="80"/>
      <c r="P225" s="75">
        <f t="shared" si="16"/>
        <v>0</v>
      </c>
      <c r="Q225" s="76" t="str">
        <f t="shared" si="14"/>
        <v xml:space="preserve"> </v>
      </c>
      <c r="R225" s="167"/>
    </row>
    <row r="226" spans="1:18" x14ac:dyDescent="0.25">
      <c r="A226" s="43" t="str">
        <f>AGM!A226</f>
        <v>VIII.6</v>
      </c>
      <c r="B226" s="44">
        <f>AGM!B226</f>
        <v>220</v>
      </c>
      <c r="C226" s="44">
        <f>AGM!C226</f>
        <v>21381</v>
      </c>
      <c r="D226" s="44" t="str">
        <f>AGM!D226</f>
        <v>0074783356</v>
      </c>
      <c r="E226" s="45" t="str">
        <f>AGM!E226</f>
        <v>MUHAMMAD ILHAM HIDAYAT</v>
      </c>
      <c r="F226" s="50" t="str">
        <f>AGM!F226</f>
        <v>L</v>
      </c>
      <c r="G226" s="79"/>
      <c r="H226" s="80"/>
      <c r="I226" s="80"/>
      <c r="J226" s="80"/>
      <c r="K226" s="75">
        <f t="shared" si="15"/>
        <v>0</v>
      </c>
      <c r="L226" s="76" t="str">
        <f t="shared" si="13"/>
        <v xml:space="preserve"> </v>
      </c>
      <c r="M226" s="79"/>
      <c r="N226" s="80"/>
      <c r="O226" s="80"/>
      <c r="P226" s="75">
        <f t="shared" si="16"/>
        <v>0</v>
      </c>
      <c r="Q226" s="76" t="str">
        <f t="shared" si="14"/>
        <v xml:space="preserve"> </v>
      </c>
      <c r="R226" s="167"/>
    </row>
    <row r="227" spans="1:18" x14ac:dyDescent="0.25">
      <c r="A227" s="43" t="str">
        <f>AGM!A227</f>
        <v>VIII.6</v>
      </c>
      <c r="B227" s="44">
        <f>AGM!B227</f>
        <v>221</v>
      </c>
      <c r="C227" s="44">
        <f>AGM!C227</f>
        <v>21182</v>
      </c>
      <c r="D227" s="44" t="str">
        <f>AGM!D227</f>
        <v>0085347112</v>
      </c>
      <c r="E227" s="45" t="str">
        <f>AGM!E227</f>
        <v>MUHAMMAD IRSYADTILLAH</v>
      </c>
      <c r="F227" s="50" t="str">
        <f>AGM!F227</f>
        <v>L</v>
      </c>
      <c r="G227" s="79"/>
      <c r="H227" s="80"/>
      <c r="I227" s="80"/>
      <c r="J227" s="80"/>
      <c r="K227" s="75">
        <f t="shared" si="15"/>
        <v>0</v>
      </c>
      <c r="L227" s="76" t="str">
        <f t="shared" si="13"/>
        <v xml:space="preserve"> </v>
      </c>
      <c r="M227" s="79"/>
      <c r="N227" s="80"/>
      <c r="O227" s="80"/>
      <c r="P227" s="75">
        <f t="shared" si="16"/>
        <v>0</v>
      </c>
      <c r="Q227" s="76" t="str">
        <f t="shared" si="14"/>
        <v xml:space="preserve"> </v>
      </c>
      <c r="R227" s="167"/>
    </row>
    <row r="228" spans="1:18" x14ac:dyDescent="0.25">
      <c r="A228" s="43" t="str">
        <f>AGM!A228</f>
        <v>VIII.6</v>
      </c>
      <c r="B228" s="44">
        <f>AGM!B228</f>
        <v>223</v>
      </c>
      <c r="C228" s="44">
        <f>AGM!C228</f>
        <v>21382</v>
      </c>
      <c r="D228" s="44" t="str">
        <f>AGM!D228</f>
        <v>0076564943</v>
      </c>
      <c r="E228" s="45" t="str">
        <f>AGM!E228</f>
        <v>MUHAMMAD RABBIAL</v>
      </c>
      <c r="F228" s="50" t="str">
        <f>AGM!F228</f>
        <v>L</v>
      </c>
      <c r="G228" s="79"/>
      <c r="H228" s="80"/>
      <c r="I228" s="80"/>
      <c r="J228" s="80"/>
      <c r="K228" s="75">
        <f t="shared" si="15"/>
        <v>0</v>
      </c>
      <c r="L228" s="76" t="str">
        <f t="shared" si="13"/>
        <v xml:space="preserve"> </v>
      </c>
      <c r="M228" s="79"/>
      <c r="N228" s="80"/>
      <c r="O228" s="80"/>
      <c r="P228" s="75">
        <f t="shared" si="16"/>
        <v>0</v>
      </c>
      <c r="Q228" s="76" t="str">
        <f t="shared" si="14"/>
        <v xml:space="preserve"> </v>
      </c>
      <c r="R228" s="167"/>
    </row>
    <row r="229" spans="1:18" x14ac:dyDescent="0.25">
      <c r="A229" s="43" t="str">
        <f>AGM!A229</f>
        <v>VIII.6</v>
      </c>
      <c r="B229" s="44">
        <f>AGM!B229</f>
        <v>224</v>
      </c>
      <c r="C229" s="44">
        <f>AGM!C229</f>
        <v>21138</v>
      </c>
      <c r="D229" s="44" t="str">
        <f>AGM!D229</f>
        <v>0088159171</v>
      </c>
      <c r="E229" s="45" t="str">
        <f>AGM!E229</f>
        <v>NADIA ZAHRA ALMIRA HAQI</v>
      </c>
      <c r="F229" s="50" t="str">
        <f>AGM!F229</f>
        <v>P</v>
      </c>
      <c r="G229" s="79"/>
      <c r="H229" s="80"/>
      <c r="I229" s="80"/>
      <c r="J229" s="80"/>
      <c r="K229" s="75">
        <f t="shared" si="15"/>
        <v>0</v>
      </c>
      <c r="L229" s="76" t="str">
        <f t="shared" si="13"/>
        <v xml:space="preserve"> </v>
      </c>
      <c r="M229" s="79"/>
      <c r="N229" s="80"/>
      <c r="O229" s="80"/>
      <c r="P229" s="75">
        <f t="shared" si="16"/>
        <v>0</v>
      </c>
      <c r="Q229" s="76" t="str">
        <f t="shared" si="14"/>
        <v xml:space="preserve"> </v>
      </c>
      <c r="R229" s="167"/>
    </row>
    <row r="230" spans="1:18" x14ac:dyDescent="0.25">
      <c r="A230" s="43" t="str">
        <f>AGM!A230</f>
        <v>VIII.6</v>
      </c>
      <c r="B230" s="44">
        <f>AGM!B230</f>
        <v>225</v>
      </c>
      <c r="C230" s="44">
        <f>AGM!C230</f>
        <v>21139</v>
      </c>
      <c r="D230" s="44" t="str">
        <f>AGM!D230</f>
        <v>0074360931</v>
      </c>
      <c r="E230" s="45" t="str">
        <f>AGM!E230</f>
        <v>NAILA FATMA AULIA</v>
      </c>
      <c r="F230" s="50" t="str">
        <f>AGM!F230</f>
        <v>P</v>
      </c>
      <c r="G230" s="79"/>
      <c r="H230" s="80"/>
      <c r="I230" s="80"/>
      <c r="J230" s="80"/>
      <c r="K230" s="75">
        <f t="shared" si="15"/>
        <v>0</v>
      </c>
      <c r="L230" s="76" t="str">
        <f t="shared" si="13"/>
        <v xml:space="preserve"> </v>
      </c>
      <c r="M230" s="79"/>
      <c r="N230" s="80"/>
      <c r="O230" s="80"/>
      <c r="P230" s="75">
        <f t="shared" si="16"/>
        <v>0</v>
      </c>
      <c r="Q230" s="76" t="str">
        <f t="shared" si="14"/>
        <v xml:space="preserve"> </v>
      </c>
      <c r="R230" s="167"/>
    </row>
    <row r="231" spans="1:18" x14ac:dyDescent="0.25">
      <c r="A231" s="43" t="str">
        <f>AGM!A231</f>
        <v>VIII.6</v>
      </c>
      <c r="B231" s="44">
        <f>AGM!B231</f>
        <v>226</v>
      </c>
      <c r="C231" s="44">
        <f>AGM!C231</f>
        <v>21140</v>
      </c>
      <c r="D231" s="44" t="str">
        <f>AGM!D231</f>
        <v>0073979040</v>
      </c>
      <c r="E231" s="45" t="str">
        <f>AGM!E231</f>
        <v>NAJMA PUTRI AULIA</v>
      </c>
      <c r="F231" s="50" t="str">
        <f>AGM!F231</f>
        <v>P</v>
      </c>
      <c r="G231" s="79"/>
      <c r="H231" s="80"/>
      <c r="I231" s="80"/>
      <c r="J231" s="80"/>
      <c r="K231" s="75">
        <f t="shared" si="15"/>
        <v>0</v>
      </c>
      <c r="L231" s="76" t="str">
        <f t="shared" si="13"/>
        <v xml:space="preserve"> </v>
      </c>
      <c r="M231" s="79"/>
      <c r="N231" s="80"/>
      <c r="O231" s="80"/>
      <c r="P231" s="75">
        <f t="shared" si="16"/>
        <v>0</v>
      </c>
      <c r="Q231" s="76" t="str">
        <f t="shared" si="14"/>
        <v xml:space="preserve"> </v>
      </c>
      <c r="R231" s="167"/>
    </row>
    <row r="232" spans="1:18" x14ac:dyDescent="0.25">
      <c r="A232" s="43" t="str">
        <f>AGM!A232</f>
        <v>VIII.6</v>
      </c>
      <c r="B232" s="44">
        <f>AGM!B232</f>
        <v>227</v>
      </c>
      <c r="C232" s="44">
        <f>AGM!C232</f>
        <v>21102</v>
      </c>
      <c r="D232" s="44" t="str">
        <f>AGM!D232</f>
        <v>0086307300</v>
      </c>
      <c r="E232" s="45" t="str">
        <f>AGM!E232</f>
        <v>NASHIRA SRI HAPSARI</v>
      </c>
      <c r="F232" s="50" t="str">
        <f>AGM!F232</f>
        <v>P</v>
      </c>
      <c r="G232" s="79"/>
      <c r="H232" s="80"/>
      <c r="I232" s="80"/>
      <c r="J232" s="80"/>
      <c r="K232" s="75">
        <f t="shared" si="15"/>
        <v>0</v>
      </c>
      <c r="L232" s="76" t="str">
        <f t="shared" si="13"/>
        <v xml:space="preserve"> </v>
      </c>
      <c r="M232" s="79"/>
      <c r="N232" s="80"/>
      <c r="O232" s="80"/>
      <c r="P232" s="75">
        <f t="shared" si="16"/>
        <v>0</v>
      </c>
      <c r="Q232" s="76" t="str">
        <f t="shared" si="14"/>
        <v xml:space="preserve"> </v>
      </c>
      <c r="R232" s="167"/>
    </row>
    <row r="233" spans="1:18" x14ac:dyDescent="0.25">
      <c r="A233" s="43" t="str">
        <f>AGM!A233</f>
        <v>VIII.6</v>
      </c>
      <c r="B233" s="44">
        <f>AGM!B233</f>
        <v>228</v>
      </c>
      <c r="C233" s="44">
        <f>AGM!C233</f>
        <v>21386</v>
      </c>
      <c r="D233" s="44" t="str">
        <f>AGM!D233</f>
        <v>0072816280</v>
      </c>
      <c r="E233" s="45" t="str">
        <f>AGM!E233</f>
        <v>NAYLA RAMADHANI SANTOSO</v>
      </c>
      <c r="F233" s="50" t="str">
        <f>AGM!F233</f>
        <v>P</v>
      </c>
      <c r="G233" s="79"/>
      <c r="H233" s="80"/>
      <c r="I233" s="80"/>
      <c r="J233" s="80"/>
      <c r="K233" s="75">
        <f t="shared" si="15"/>
        <v>0</v>
      </c>
      <c r="L233" s="76" t="str">
        <f t="shared" si="13"/>
        <v xml:space="preserve"> </v>
      </c>
      <c r="M233" s="79"/>
      <c r="N233" s="80"/>
      <c r="O233" s="80"/>
      <c r="P233" s="75">
        <f t="shared" si="16"/>
        <v>0</v>
      </c>
      <c r="Q233" s="76" t="str">
        <f t="shared" si="14"/>
        <v xml:space="preserve"> </v>
      </c>
      <c r="R233" s="167"/>
    </row>
    <row r="234" spans="1:18" x14ac:dyDescent="0.25">
      <c r="A234" s="43" t="str">
        <f>AGM!A234</f>
        <v>VIII.6</v>
      </c>
      <c r="B234" s="44">
        <f>AGM!B234</f>
        <v>229</v>
      </c>
      <c r="C234" s="44">
        <f>AGM!C234</f>
        <v>21185</v>
      </c>
      <c r="D234" s="44" t="str">
        <f>AGM!D234</f>
        <v>0067016022</v>
      </c>
      <c r="E234" s="45" t="str">
        <f>AGM!E234</f>
        <v>NUR ADINDA FAIRUZA</v>
      </c>
      <c r="F234" s="50" t="str">
        <f>AGM!F234</f>
        <v>P</v>
      </c>
      <c r="G234" s="79"/>
      <c r="H234" s="80"/>
      <c r="I234" s="80"/>
      <c r="J234" s="80"/>
      <c r="K234" s="75">
        <f t="shared" si="15"/>
        <v>0</v>
      </c>
      <c r="L234" s="76" t="str">
        <f t="shared" si="13"/>
        <v xml:space="preserve"> </v>
      </c>
      <c r="M234" s="79"/>
      <c r="N234" s="80"/>
      <c r="O234" s="80"/>
      <c r="P234" s="75">
        <f t="shared" si="16"/>
        <v>0</v>
      </c>
      <c r="Q234" s="76" t="str">
        <f t="shared" si="14"/>
        <v xml:space="preserve"> </v>
      </c>
      <c r="R234" s="167"/>
    </row>
    <row r="235" spans="1:18" x14ac:dyDescent="0.25">
      <c r="A235" s="43" t="str">
        <f>AGM!A235</f>
        <v>VIII.6</v>
      </c>
      <c r="B235" s="44">
        <f>AGM!B235</f>
        <v>230</v>
      </c>
      <c r="C235" s="44">
        <f>AGM!C235</f>
        <v>21409</v>
      </c>
      <c r="D235" s="44" t="str">
        <f>AGM!D235</f>
        <v>0073947606</v>
      </c>
      <c r="E235" s="45" t="str">
        <f>AGM!E235</f>
        <v>PUTI ZAHRA ZHARIIFA AKSYA</v>
      </c>
      <c r="F235" s="50" t="str">
        <f>AGM!F235</f>
        <v>P</v>
      </c>
      <c r="G235" s="79"/>
      <c r="H235" s="80"/>
      <c r="I235" s="80"/>
      <c r="J235" s="80"/>
      <c r="K235" s="75">
        <f t="shared" si="15"/>
        <v>0</v>
      </c>
      <c r="L235" s="76" t="str">
        <f t="shared" si="13"/>
        <v xml:space="preserve"> </v>
      </c>
      <c r="M235" s="79"/>
      <c r="N235" s="80"/>
      <c r="O235" s="80"/>
      <c r="P235" s="75">
        <f t="shared" si="16"/>
        <v>0</v>
      </c>
      <c r="Q235" s="76" t="str">
        <f t="shared" si="14"/>
        <v xml:space="preserve"> </v>
      </c>
      <c r="R235" s="167"/>
    </row>
    <row r="236" spans="1:18" x14ac:dyDescent="0.25">
      <c r="A236" s="43" t="str">
        <f>AGM!A236</f>
        <v>VIII.6</v>
      </c>
      <c r="B236" s="44">
        <f>AGM!B236</f>
        <v>231</v>
      </c>
      <c r="C236" s="44">
        <f>AGM!C236</f>
        <v>21305</v>
      </c>
      <c r="D236" s="44" t="str">
        <f>AGM!D236</f>
        <v>0079771054</v>
      </c>
      <c r="E236" s="45" t="str">
        <f>AGM!E236</f>
        <v>RAFFI ALDIANSYAH</v>
      </c>
      <c r="F236" s="50" t="str">
        <f>AGM!F236</f>
        <v>L</v>
      </c>
      <c r="G236" s="79"/>
      <c r="H236" s="80"/>
      <c r="I236" s="80"/>
      <c r="J236" s="80"/>
      <c r="K236" s="75">
        <f t="shared" si="15"/>
        <v>0</v>
      </c>
      <c r="L236" s="76" t="str">
        <f t="shared" si="13"/>
        <v xml:space="preserve"> </v>
      </c>
      <c r="M236" s="79"/>
      <c r="N236" s="80"/>
      <c r="O236" s="80"/>
      <c r="P236" s="75">
        <f t="shared" si="16"/>
        <v>0</v>
      </c>
      <c r="Q236" s="76" t="str">
        <f t="shared" si="14"/>
        <v xml:space="preserve"> </v>
      </c>
      <c r="R236" s="167"/>
    </row>
    <row r="237" spans="1:18" x14ac:dyDescent="0.25">
      <c r="A237" s="43" t="str">
        <f>AGM!A237</f>
        <v>VIII.6</v>
      </c>
      <c r="B237" s="44">
        <f>AGM!B237</f>
        <v>232</v>
      </c>
      <c r="C237" s="44">
        <f>AGM!C237</f>
        <v>21267</v>
      </c>
      <c r="D237" s="44" t="str">
        <f>AGM!D237</f>
        <v>0066554029</v>
      </c>
      <c r="E237" s="45" t="str">
        <f>AGM!E237</f>
        <v>RIDO PRAS SETIO</v>
      </c>
      <c r="F237" s="50" t="str">
        <f>AGM!F237</f>
        <v>L</v>
      </c>
      <c r="G237" s="79"/>
      <c r="H237" s="80"/>
      <c r="I237" s="80"/>
      <c r="J237" s="80"/>
      <c r="K237" s="75">
        <f t="shared" si="15"/>
        <v>0</v>
      </c>
      <c r="L237" s="76" t="str">
        <f t="shared" si="13"/>
        <v xml:space="preserve"> </v>
      </c>
      <c r="M237" s="79"/>
      <c r="N237" s="80"/>
      <c r="O237" s="80"/>
      <c r="P237" s="75">
        <f t="shared" si="16"/>
        <v>0</v>
      </c>
      <c r="Q237" s="76" t="str">
        <f t="shared" si="14"/>
        <v xml:space="preserve"> </v>
      </c>
      <c r="R237" s="167"/>
    </row>
    <row r="238" spans="1:18" x14ac:dyDescent="0.25">
      <c r="A238" s="43" t="str">
        <f>AGM!A238</f>
        <v>VIII.6</v>
      </c>
      <c r="B238" s="44">
        <f>AGM!B238</f>
        <v>233</v>
      </c>
      <c r="C238" s="44">
        <f>AGM!C238</f>
        <v>21188</v>
      </c>
      <c r="D238" s="44" t="str">
        <f>AGM!D238</f>
        <v>0063462498</v>
      </c>
      <c r="E238" s="45" t="str">
        <f>AGM!E238</f>
        <v>RYAN GUCY</v>
      </c>
      <c r="F238" s="50" t="str">
        <f>AGM!F238</f>
        <v>L</v>
      </c>
      <c r="G238" s="79"/>
      <c r="H238" s="80"/>
      <c r="I238" s="80"/>
      <c r="J238" s="80"/>
      <c r="K238" s="75">
        <f t="shared" si="15"/>
        <v>0</v>
      </c>
      <c r="L238" s="76" t="str">
        <f t="shared" si="13"/>
        <v xml:space="preserve"> </v>
      </c>
      <c r="M238" s="79"/>
      <c r="N238" s="80"/>
      <c r="O238" s="80"/>
      <c r="P238" s="75">
        <f t="shared" si="16"/>
        <v>0</v>
      </c>
      <c r="Q238" s="76" t="str">
        <f t="shared" si="14"/>
        <v xml:space="preserve"> </v>
      </c>
      <c r="R238" s="167"/>
    </row>
    <row r="239" spans="1:18" x14ac:dyDescent="0.25">
      <c r="A239" s="43" t="str">
        <f>AGM!A239</f>
        <v>VIII.6</v>
      </c>
      <c r="B239" s="44">
        <f>AGM!B239</f>
        <v>234</v>
      </c>
      <c r="C239" s="44">
        <f>AGM!C239</f>
        <v>21110</v>
      </c>
      <c r="D239" s="44" t="str">
        <f>AGM!D239</f>
        <v>0077893931</v>
      </c>
      <c r="E239" s="45" t="str">
        <f>AGM!E239</f>
        <v>SAYYID JA'FAR SODIQ AL JUFRI</v>
      </c>
      <c r="F239" s="50" t="str">
        <f>AGM!F239</f>
        <v>L</v>
      </c>
      <c r="G239" s="79"/>
      <c r="H239" s="80"/>
      <c r="I239" s="80"/>
      <c r="J239" s="80"/>
      <c r="K239" s="75">
        <f t="shared" si="15"/>
        <v>0</v>
      </c>
      <c r="L239" s="76" t="str">
        <f t="shared" si="13"/>
        <v xml:space="preserve"> </v>
      </c>
      <c r="M239" s="79"/>
      <c r="N239" s="80"/>
      <c r="O239" s="80"/>
      <c r="P239" s="75">
        <f t="shared" si="16"/>
        <v>0</v>
      </c>
      <c r="Q239" s="76" t="str">
        <f t="shared" si="14"/>
        <v xml:space="preserve"> </v>
      </c>
      <c r="R239" s="167"/>
    </row>
    <row r="240" spans="1:18" x14ac:dyDescent="0.25">
      <c r="A240" s="43" t="str">
        <f>AGM!A240</f>
        <v>VIII.6</v>
      </c>
      <c r="B240" s="44">
        <f>AGM!B240</f>
        <v>222</v>
      </c>
      <c r="C240" s="44">
        <f>AGM!C240</f>
        <v>21270</v>
      </c>
      <c r="D240" s="44" t="str">
        <f>AGM!D240</f>
        <v>0076595040</v>
      </c>
      <c r="E240" s="45" t="str">
        <f>AGM!E240</f>
        <v>SITI YELVI NILAWATI</v>
      </c>
      <c r="F240" s="50" t="str">
        <f>AGM!F240</f>
        <v>P</v>
      </c>
      <c r="G240" s="79"/>
      <c r="H240" s="80"/>
      <c r="I240" s="80"/>
      <c r="J240" s="80"/>
      <c r="K240" s="75">
        <f t="shared" si="15"/>
        <v>0</v>
      </c>
      <c r="L240" s="76" t="str">
        <f t="shared" si="13"/>
        <v xml:space="preserve"> </v>
      </c>
      <c r="M240" s="79"/>
      <c r="N240" s="80"/>
      <c r="O240" s="80"/>
      <c r="P240" s="75">
        <f t="shared" si="16"/>
        <v>0</v>
      </c>
      <c r="Q240" s="76" t="str">
        <f t="shared" si="14"/>
        <v xml:space="preserve"> </v>
      </c>
      <c r="R240" s="167"/>
    </row>
    <row r="241" spans="1:18" x14ac:dyDescent="0.25">
      <c r="A241" s="43" t="str">
        <f>AGM!A241</f>
        <v>VIII.6</v>
      </c>
      <c r="B241" s="44">
        <f>AGM!B241</f>
        <v>235</v>
      </c>
      <c r="C241" s="44">
        <f>AGM!C241</f>
        <v>21229</v>
      </c>
      <c r="D241" s="44" t="str">
        <f>AGM!D241</f>
        <v>0077176166</v>
      </c>
      <c r="E241" s="45" t="str">
        <f>AGM!E241</f>
        <v>SULISTIANINGSIH</v>
      </c>
      <c r="F241" s="50" t="str">
        <f>AGM!F241</f>
        <v>P</v>
      </c>
      <c r="G241" s="79"/>
      <c r="H241" s="80"/>
      <c r="I241" s="80"/>
      <c r="J241" s="80"/>
      <c r="K241" s="75">
        <f t="shared" si="15"/>
        <v>0</v>
      </c>
      <c r="L241" s="76" t="str">
        <f t="shared" si="13"/>
        <v xml:space="preserve"> </v>
      </c>
      <c r="M241" s="79"/>
      <c r="N241" s="80"/>
      <c r="O241" s="80"/>
      <c r="P241" s="75">
        <f t="shared" si="16"/>
        <v>0</v>
      </c>
      <c r="Q241" s="76" t="str">
        <f t="shared" si="14"/>
        <v xml:space="preserve"> </v>
      </c>
      <c r="R241" s="167"/>
    </row>
    <row r="242" spans="1:18" x14ac:dyDescent="0.25">
      <c r="A242" s="43" t="str">
        <f>AGM!A242</f>
        <v>VIII.6</v>
      </c>
      <c r="B242" s="44">
        <f>AGM!B242</f>
        <v>236</v>
      </c>
      <c r="C242" s="44">
        <f>AGM!C242</f>
        <v>21152</v>
      </c>
      <c r="D242" s="44" t="str">
        <f>AGM!D242</f>
        <v>0066658885</v>
      </c>
      <c r="E242" s="45" t="str">
        <f>AGM!E242</f>
        <v>SULTHAN MUHAMAD RAFIF</v>
      </c>
      <c r="F242" s="50" t="str">
        <f>AGM!F242</f>
        <v>L</v>
      </c>
      <c r="G242" s="79"/>
      <c r="H242" s="80"/>
      <c r="I242" s="80"/>
      <c r="J242" s="80"/>
      <c r="K242" s="75">
        <f t="shared" si="15"/>
        <v>0</v>
      </c>
      <c r="L242" s="76" t="str">
        <f t="shared" si="13"/>
        <v xml:space="preserve"> </v>
      </c>
      <c r="M242" s="79"/>
      <c r="N242" s="80"/>
      <c r="O242" s="80"/>
      <c r="P242" s="75">
        <f t="shared" si="16"/>
        <v>0</v>
      </c>
      <c r="Q242" s="76" t="str">
        <f t="shared" si="14"/>
        <v xml:space="preserve"> </v>
      </c>
      <c r="R242" s="167"/>
    </row>
    <row r="243" spans="1:18" x14ac:dyDescent="0.25">
      <c r="A243" s="43" t="str">
        <f>AGM!A243</f>
        <v>VIII.6</v>
      </c>
      <c r="B243" s="44">
        <f>AGM!B243</f>
        <v>237</v>
      </c>
      <c r="C243" s="44">
        <f>AGM!C243</f>
        <v>21312</v>
      </c>
      <c r="D243" s="44" t="str">
        <f>AGM!D243</f>
        <v>0071370223</v>
      </c>
      <c r="E243" s="45" t="str">
        <f>AGM!E243</f>
        <v>SYAFA AZZAHRA</v>
      </c>
      <c r="F243" s="50" t="str">
        <f>AGM!F243</f>
        <v>P</v>
      </c>
      <c r="G243" s="79"/>
      <c r="H243" s="80"/>
      <c r="I243" s="80"/>
      <c r="J243" s="80"/>
      <c r="K243" s="75">
        <f t="shared" si="15"/>
        <v>0</v>
      </c>
      <c r="L243" s="76" t="str">
        <f t="shared" si="13"/>
        <v xml:space="preserve"> </v>
      </c>
      <c r="M243" s="79"/>
      <c r="N243" s="80"/>
      <c r="O243" s="80"/>
      <c r="P243" s="75">
        <f t="shared" si="16"/>
        <v>0</v>
      </c>
      <c r="Q243" s="76" t="str">
        <f t="shared" si="14"/>
        <v xml:space="preserve"> </v>
      </c>
      <c r="R243" s="167"/>
    </row>
    <row r="244" spans="1:18" x14ac:dyDescent="0.25">
      <c r="A244" s="43" t="str">
        <f>AGM!A244</f>
        <v>VIII.6</v>
      </c>
      <c r="B244" s="44">
        <f>AGM!B244</f>
        <v>238</v>
      </c>
      <c r="C244" s="44">
        <f>AGM!C244</f>
        <v>21113</v>
      </c>
      <c r="D244" s="44" t="str">
        <f>AGM!D244</f>
        <v>0079458216</v>
      </c>
      <c r="E244" s="45" t="str">
        <f>AGM!E244</f>
        <v>SYAHADATUS SHOLIHA</v>
      </c>
      <c r="F244" s="50" t="str">
        <f>AGM!F244</f>
        <v>P</v>
      </c>
      <c r="G244" s="79"/>
      <c r="H244" s="80"/>
      <c r="I244" s="80"/>
      <c r="J244" s="80"/>
      <c r="K244" s="75">
        <f t="shared" si="15"/>
        <v>0</v>
      </c>
      <c r="L244" s="76" t="str">
        <f t="shared" si="13"/>
        <v xml:space="preserve"> </v>
      </c>
      <c r="M244" s="79"/>
      <c r="N244" s="80"/>
      <c r="O244" s="80"/>
      <c r="P244" s="75">
        <f t="shared" si="16"/>
        <v>0</v>
      </c>
      <c r="Q244" s="76" t="str">
        <f t="shared" si="14"/>
        <v xml:space="preserve"> </v>
      </c>
      <c r="R244" s="167"/>
    </row>
    <row r="245" spans="1:18" x14ac:dyDescent="0.25">
      <c r="A245" s="43" t="str">
        <f>AGM!A245</f>
        <v>VIII.6</v>
      </c>
      <c r="B245" s="44">
        <f>AGM!B245</f>
        <v>239</v>
      </c>
      <c r="C245" s="44">
        <f>AGM!C245</f>
        <v>21193</v>
      </c>
      <c r="D245" s="44" t="str">
        <f>AGM!D245</f>
        <v>0087238775</v>
      </c>
      <c r="E245" s="45" t="str">
        <f>AGM!E245</f>
        <v>UKTHIA ZULVA ALQAISY</v>
      </c>
      <c r="F245" s="50" t="str">
        <f>AGM!F245</f>
        <v>P</v>
      </c>
      <c r="G245" s="79"/>
      <c r="H245" s="80"/>
      <c r="I245" s="80"/>
      <c r="J245" s="80"/>
      <c r="K245" s="75">
        <f t="shared" si="15"/>
        <v>0</v>
      </c>
      <c r="L245" s="76" t="str">
        <f t="shared" si="13"/>
        <v xml:space="preserve"> </v>
      </c>
      <c r="M245" s="79"/>
      <c r="N245" s="80"/>
      <c r="O245" s="80"/>
      <c r="P245" s="75">
        <f t="shared" si="16"/>
        <v>0</v>
      </c>
      <c r="Q245" s="76" t="str">
        <f t="shared" si="14"/>
        <v xml:space="preserve"> </v>
      </c>
      <c r="R245" s="167"/>
    </row>
    <row r="246" spans="1:18" x14ac:dyDescent="0.25">
      <c r="A246" s="43" t="str">
        <f>AGM!A246</f>
        <v>VIII.6</v>
      </c>
      <c r="B246" s="44">
        <f>AGM!B246</f>
        <v>240</v>
      </c>
      <c r="C246" s="44">
        <f>AGM!C246</f>
        <v>21315</v>
      </c>
      <c r="D246" s="44" t="str">
        <f>AGM!D246</f>
        <v>0077976725</v>
      </c>
      <c r="E246" s="45" t="str">
        <f>AGM!E246</f>
        <v>WINHAR DENI MAITIMU</v>
      </c>
      <c r="F246" s="50" t="str">
        <f>AGM!F246</f>
        <v>L</v>
      </c>
      <c r="G246" s="79"/>
      <c r="H246" s="80"/>
      <c r="I246" s="80"/>
      <c r="J246" s="80"/>
      <c r="K246" s="75">
        <f t="shared" si="15"/>
        <v>0</v>
      </c>
      <c r="L246" s="76" t="str">
        <f t="shared" si="13"/>
        <v xml:space="preserve"> </v>
      </c>
      <c r="M246" s="79"/>
      <c r="N246" s="80"/>
      <c r="O246" s="80"/>
      <c r="P246" s="75">
        <f t="shared" si="16"/>
        <v>0</v>
      </c>
      <c r="Q246" s="76" t="str">
        <f t="shared" si="14"/>
        <v xml:space="preserve"> </v>
      </c>
      <c r="R246" s="167"/>
    </row>
    <row r="247" spans="1:18" x14ac:dyDescent="0.25">
      <c r="A247" s="43" t="str">
        <f>AGM!A247</f>
        <v>VIII.7</v>
      </c>
      <c r="B247" s="44">
        <f>AGM!B247</f>
        <v>241</v>
      </c>
      <c r="C247" s="44">
        <f>AGM!C247</f>
        <v>21280</v>
      </c>
      <c r="D247" s="44" t="str">
        <f>AGM!D247</f>
        <v>0087572858</v>
      </c>
      <c r="E247" s="45" t="str">
        <f>AGM!E247</f>
        <v>ALYA SALSABILA</v>
      </c>
      <c r="F247" s="50" t="str">
        <f>AGM!F247</f>
        <v>P</v>
      </c>
      <c r="G247" s="79"/>
      <c r="H247" s="80"/>
      <c r="I247" s="80"/>
      <c r="J247" s="80"/>
      <c r="K247" s="75">
        <f t="shared" si="15"/>
        <v>0</v>
      </c>
      <c r="L247" s="76" t="str">
        <f t="shared" si="13"/>
        <v xml:space="preserve"> </v>
      </c>
      <c r="M247" s="79"/>
      <c r="N247" s="80"/>
      <c r="O247" s="80"/>
      <c r="P247" s="75">
        <f t="shared" si="16"/>
        <v>0</v>
      </c>
      <c r="Q247" s="76" t="str">
        <f t="shared" si="14"/>
        <v xml:space="preserve"> </v>
      </c>
      <c r="R247" s="167"/>
    </row>
    <row r="248" spans="1:18" x14ac:dyDescent="0.25">
      <c r="A248" s="43" t="str">
        <f>AGM!A248</f>
        <v>VIII.7</v>
      </c>
      <c r="B248" s="44">
        <f>AGM!B248</f>
        <v>242</v>
      </c>
      <c r="C248" s="44">
        <f>AGM!C248</f>
        <v>21240</v>
      </c>
      <c r="D248" s="44" t="str">
        <f>AGM!D248</f>
        <v>0074836550</v>
      </c>
      <c r="E248" s="45" t="str">
        <f>AGM!E248</f>
        <v>ANATASYA NAYLA ZAHRA</v>
      </c>
      <c r="F248" s="50" t="str">
        <f>AGM!F248</f>
        <v>P</v>
      </c>
      <c r="G248" s="79"/>
      <c r="H248" s="80"/>
      <c r="I248" s="80"/>
      <c r="J248" s="80"/>
      <c r="K248" s="75">
        <f t="shared" si="15"/>
        <v>0</v>
      </c>
      <c r="L248" s="76" t="str">
        <f t="shared" si="13"/>
        <v xml:space="preserve"> </v>
      </c>
      <c r="M248" s="79"/>
      <c r="N248" s="80"/>
      <c r="O248" s="80"/>
      <c r="P248" s="75">
        <f t="shared" si="16"/>
        <v>0</v>
      </c>
      <c r="Q248" s="76" t="str">
        <f t="shared" si="14"/>
        <v xml:space="preserve"> </v>
      </c>
      <c r="R248" s="167"/>
    </row>
    <row r="249" spans="1:18" x14ac:dyDescent="0.25">
      <c r="A249" s="43" t="str">
        <f>AGM!A249</f>
        <v>VIII.7</v>
      </c>
      <c r="B249" s="44">
        <f>AGM!B249</f>
        <v>243</v>
      </c>
      <c r="C249" s="44">
        <f>AGM!C249</f>
        <v>21363</v>
      </c>
      <c r="D249" s="44" t="str">
        <f>AGM!D249</f>
        <v>0074385429</v>
      </c>
      <c r="E249" s="45" t="str">
        <f>AGM!E249</f>
        <v>AQSHAL RIZKY HIDAYAT</v>
      </c>
      <c r="F249" s="50" t="str">
        <f>AGM!F249</f>
        <v>L</v>
      </c>
      <c r="G249" s="79"/>
      <c r="H249" s="80"/>
      <c r="I249" s="80"/>
      <c r="J249" s="80"/>
      <c r="K249" s="75">
        <f t="shared" si="15"/>
        <v>0</v>
      </c>
      <c r="L249" s="76" t="str">
        <f t="shared" si="13"/>
        <v xml:space="preserve"> </v>
      </c>
      <c r="M249" s="79"/>
      <c r="N249" s="80"/>
      <c r="O249" s="80"/>
      <c r="P249" s="75">
        <f t="shared" si="16"/>
        <v>0</v>
      </c>
      <c r="Q249" s="76" t="str">
        <f t="shared" si="14"/>
        <v xml:space="preserve"> </v>
      </c>
      <c r="R249" s="167"/>
    </row>
    <row r="250" spans="1:18" x14ac:dyDescent="0.25">
      <c r="A250" s="43" t="str">
        <f>AGM!A250</f>
        <v>VIII.7</v>
      </c>
      <c r="B250" s="44">
        <f>AGM!B250</f>
        <v>244</v>
      </c>
      <c r="C250" s="44">
        <f>AGM!C250</f>
        <v>21200</v>
      </c>
      <c r="D250" s="44" t="str">
        <f>AGM!D250</f>
        <v>0085687527</v>
      </c>
      <c r="E250" s="45" t="str">
        <f>AGM!E250</f>
        <v>ARTA DEWI AGYANTI</v>
      </c>
      <c r="F250" s="50" t="str">
        <f>AGM!F250</f>
        <v>P</v>
      </c>
      <c r="G250" s="79"/>
      <c r="H250" s="80"/>
      <c r="I250" s="80"/>
      <c r="J250" s="80"/>
      <c r="K250" s="75">
        <f t="shared" si="15"/>
        <v>0</v>
      </c>
      <c r="L250" s="76" t="str">
        <f t="shared" si="13"/>
        <v xml:space="preserve"> </v>
      </c>
      <c r="M250" s="79"/>
      <c r="N250" s="80"/>
      <c r="O250" s="80"/>
      <c r="P250" s="75">
        <f t="shared" si="16"/>
        <v>0</v>
      </c>
      <c r="Q250" s="76" t="str">
        <f t="shared" si="14"/>
        <v xml:space="preserve"> </v>
      </c>
      <c r="R250" s="167"/>
    </row>
    <row r="251" spans="1:18" x14ac:dyDescent="0.25">
      <c r="A251" s="43" t="str">
        <f>AGM!A251</f>
        <v>VIII.7</v>
      </c>
      <c r="B251" s="44">
        <f>AGM!B251</f>
        <v>245</v>
      </c>
      <c r="C251" s="44">
        <f>AGM!C251</f>
        <v>21282</v>
      </c>
      <c r="D251" s="44" t="str">
        <f>AGM!D251</f>
        <v>0075278737</v>
      </c>
      <c r="E251" s="45" t="str">
        <f>AGM!E251</f>
        <v>BAGUS HANDARU</v>
      </c>
      <c r="F251" s="50" t="str">
        <f>AGM!F251</f>
        <v>L</v>
      </c>
      <c r="G251" s="79"/>
      <c r="H251" s="80"/>
      <c r="I251" s="80"/>
      <c r="J251" s="80"/>
      <c r="K251" s="75">
        <f t="shared" si="15"/>
        <v>0</v>
      </c>
      <c r="L251" s="76" t="str">
        <f t="shared" si="13"/>
        <v xml:space="preserve"> </v>
      </c>
      <c r="M251" s="79"/>
      <c r="N251" s="80"/>
      <c r="O251" s="80"/>
      <c r="P251" s="75">
        <f t="shared" si="16"/>
        <v>0</v>
      </c>
      <c r="Q251" s="76" t="str">
        <f t="shared" si="14"/>
        <v xml:space="preserve"> </v>
      </c>
      <c r="R251" s="167"/>
    </row>
    <row r="252" spans="1:18" x14ac:dyDescent="0.25">
      <c r="A252" s="43" t="str">
        <f>AGM!A252</f>
        <v>VIII.7</v>
      </c>
      <c r="B252" s="44">
        <f>AGM!B252</f>
        <v>246</v>
      </c>
      <c r="C252" s="44">
        <f>AGM!C252</f>
        <v>21084</v>
      </c>
      <c r="D252" s="44" t="str">
        <f>AGM!D252</f>
        <v>0073067220</v>
      </c>
      <c r="E252" s="45" t="str">
        <f>AGM!E252</f>
        <v>DARREN MIRZA NUGRAHA</v>
      </c>
      <c r="F252" s="50" t="str">
        <f>AGM!F252</f>
        <v>L</v>
      </c>
      <c r="G252" s="79"/>
      <c r="H252" s="80"/>
      <c r="I252" s="80"/>
      <c r="J252" s="80"/>
      <c r="K252" s="75">
        <f t="shared" si="15"/>
        <v>0</v>
      </c>
      <c r="L252" s="76" t="str">
        <f t="shared" si="13"/>
        <v xml:space="preserve"> </v>
      </c>
      <c r="M252" s="79"/>
      <c r="N252" s="80"/>
      <c r="O252" s="80"/>
      <c r="P252" s="75">
        <f t="shared" si="16"/>
        <v>0</v>
      </c>
      <c r="Q252" s="76" t="str">
        <f t="shared" si="14"/>
        <v xml:space="preserve"> </v>
      </c>
      <c r="R252" s="167"/>
    </row>
    <row r="253" spans="1:18" x14ac:dyDescent="0.25">
      <c r="A253" s="43" t="str">
        <f>AGM!A253</f>
        <v>VIII.7</v>
      </c>
      <c r="B253" s="44">
        <f>AGM!B253</f>
        <v>247</v>
      </c>
      <c r="C253" s="44">
        <f>AGM!C253</f>
        <v>21325</v>
      </c>
      <c r="D253" s="44" t="str">
        <f>AGM!D253</f>
        <v>0073370724</v>
      </c>
      <c r="E253" s="45" t="str">
        <f>AGM!E253</f>
        <v>DEWI ANGGRAENI</v>
      </c>
      <c r="F253" s="50" t="str">
        <f>AGM!F253</f>
        <v>P</v>
      </c>
      <c r="G253" s="79"/>
      <c r="H253" s="80"/>
      <c r="I253" s="80"/>
      <c r="J253" s="80"/>
      <c r="K253" s="75">
        <f t="shared" si="15"/>
        <v>0</v>
      </c>
      <c r="L253" s="76" t="str">
        <f t="shared" si="13"/>
        <v xml:space="preserve"> </v>
      </c>
      <c r="M253" s="79"/>
      <c r="N253" s="80"/>
      <c r="O253" s="80"/>
      <c r="P253" s="75">
        <f t="shared" si="16"/>
        <v>0</v>
      </c>
      <c r="Q253" s="76" t="str">
        <f t="shared" si="14"/>
        <v xml:space="preserve"> </v>
      </c>
      <c r="R253" s="167"/>
    </row>
    <row r="254" spans="1:18" x14ac:dyDescent="0.25">
      <c r="A254" s="43" t="str">
        <f>AGM!A254</f>
        <v>VIII.7</v>
      </c>
      <c r="B254" s="44">
        <f>AGM!B254</f>
        <v>248</v>
      </c>
      <c r="C254" s="44">
        <f>AGM!C254</f>
        <v>21167</v>
      </c>
      <c r="D254" s="44" t="str">
        <f>AGM!D254</f>
        <v>0073786448</v>
      </c>
      <c r="E254" s="45" t="str">
        <f>AGM!E254</f>
        <v>DIVA AISYAH FITRI</v>
      </c>
      <c r="F254" s="50" t="str">
        <f>AGM!F254</f>
        <v>P</v>
      </c>
      <c r="G254" s="79"/>
      <c r="H254" s="80"/>
      <c r="I254" s="80"/>
      <c r="J254" s="80"/>
      <c r="K254" s="75">
        <f t="shared" si="15"/>
        <v>0</v>
      </c>
      <c r="L254" s="76" t="str">
        <f t="shared" si="13"/>
        <v xml:space="preserve"> </v>
      </c>
      <c r="M254" s="79"/>
      <c r="N254" s="80"/>
      <c r="O254" s="80"/>
      <c r="P254" s="75">
        <f t="shared" si="16"/>
        <v>0</v>
      </c>
      <c r="Q254" s="76" t="str">
        <f t="shared" si="14"/>
        <v xml:space="preserve"> </v>
      </c>
      <c r="R254" s="167"/>
    </row>
    <row r="255" spans="1:18" x14ac:dyDescent="0.25">
      <c r="A255" s="43" t="str">
        <f>AGM!A255</f>
        <v>VIII.7</v>
      </c>
      <c r="B255" s="44">
        <f>AGM!B255</f>
        <v>249</v>
      </c>
      <c r="C255" s="44">
        <f>AGM!C255</f>
        <v>21169</v>
      </c>
      <c r="D255" s="44" t="str">
        <f>AGM!D255</f>
        <v>0077428919</v>
      </c>
      <c r="E255" s="45" t="str">
        <f>AGM!E255</f>
        <v>DIYON ANAM SAPUTRA</v>
      </c>
      <c r="F255" s="50" t="str">
        <f>AGM!F255</f>
        <v>L</v>
      </c>
      <c r="G255" s="79"/>
      <c r="H255" s="80"/>
      <c r="I255" s="80"/>
      <c r="J255" s="80"/>
      <c r="K255" s="75">
        <f t="shared" si="15"/>
        <v>0</v>
      </c>
      <c r="L255" s="76" t="str">
        <f t="shared" si="13"/>
        <v xml:space="preserve"> </v>
      </c>
      <c r="M255" s="79"/>
      <c r="N255" s="80"/>
      <c r="O255" s="80"/>
      <c r="P255" s="75">
        <f t="shared" si="16"/>
        <v>0</v>
      </c>
      <c r="Q255" s="76" t="str">
        <f t="shared" si="14"/>
        <v xml:space="preserve"> </v>
      </c>
      <c r="R255" s="167"/>
    </row>
    <row r="256" spans="1:18" x14ac:dyDescent="0.25">
      <c r="A256" s="43" t="str">
        <f>AGM!A256</f>
        <v>VIII.7</v>
      </c>
      <c r="B256" s="44">
        <f>AGM!B256</f>
        <v>250</v>
      </c>
      <c r="C256" s="44">
        <f>AGM!C256</f>
        <v>21086</v>
      </c>
      <c r="D256" s="44" t="str">
        <f>AGM!D256</f>
        <v>0069368239</v>
      </c>
      <c r="E256" s="45" t="str">
        <f>AGM!E256</f>
        <v>FADLI FIRMANSYAH</v>
      </c>
      <c r="F256" s="50" t="str">
        <f>AGM!F256</f>
        <v>L</v>
      </c>
      <c r="G256" s="79"/>
      <c r="H256" s="80"/>
      <c r="I256" s="80"/>
      <c r="J256" s="80"/>
      <c r="K256" s="75">
        <f t="shared" si="15"/>
        <v>0</v>
      </c>
      <c r="L256" s="76" t="str">
        <f t="shared" si="13"/>
        <v xml:space="preserve"> </v>
      </c>
      <c r="M256" s="79"/>
      <c r="N256" s="80"/>
      <c r="O256" s="80"/>
      <c r="P256" s="75">
        <f t="shared" si="16"/>
        <v>0</v>
      </c>
      <c r="Q256" s="76" t="str">
        <f t="shared" si="14"/>
        <v xml:space="preserve"> </v>
      </c>
      <c r="R256" s="167"/>
    </row>
    <row r="257" spans="1:18" x14ac:dyDescent="0.25">
      <c r="A257" s="43" t="str">
        <f>AGM!A257</f>
        <v>VIII.7</v>
      </c>
      <c r="B257" s="44">
        <f>AGM!B257</f>
        <v>251</v>
      </c>
      <c r="C257" s="44">
        <f>AGM!C257</f>
        <v>21248</v>
      </c>
      <c r="D257" s="44" t="str">
        <f>AGM!D257</f>
        <v>0067523405</v>
      </c>
      <c r="E257" s="45" t="str">
        <f>AGM!E257</f>
        <v>IKA NOVIANTI</v>
      </c>
      <c r="F257" s="50" t="str">
        <f>AGM!F257</f>
        <v>P</v>
      </c>
      <c r="G257" s="79"/>
      <c r="H257" s="80"/>
      <c r="I257" s="80"/>
      <c r="J257" s="80"/>
      <c r="K257" s="75">
        <f t="shared" si="15"/>
        <v>0</v>
      </c>
      <c r="L257" s="76" t="str">
        <f t="shared" si="13"/>
        <v xml:space="preserve"> </v>
      </c>
      <c r="M257" s="79"/>
      <c r="N257" s="80"/>
      <c r="O257" s="80"/>
      <c r="P257" s="75">
        <f t="shared" si="16"/>
        <v>0</v>
      </c>
      <c r="Q257" s="76" t="str">
        <f t="shared" si="14"/>
        <v xml:space="preserve"> </v>
      </c>
      <c r="R257" s="167"/>
    </row>
    <row r="258" spans="1:18" x14ac:dyDescent="0.25">
      <c r="A258" s="43" t="str">
        <f>AGM!A258</f>
        <v>VIII.7</v>
      </c>
      <c r="B258" s="44">
        <f>AGM!B258</f>
        <v>252</v>
      </c>
      <c r="C258" s="44">
        <f>AGM!C258</f>
        <v>21286</v>
      </c>
      <c r="D258" s="44" t="str">
        <f>AGM!D258</f>
        <v>0079062407</v>
      </c>
      <c r="E258" s="45" t="str">
        <f>AGM!E258</f>
        <v>IKHBAL FIRANSYAH</v>
      </c>
      <c r="F258" s="50" t="str">
        <f>AGM!F258</f>
        <v>L</v>
      </c>
      <c r="G258" s="79"/>
      <c r="H258" s="80"/>
      <c r="I258" s="80"/>
      <c r="J258" s="80"/>
      <c r="K258" s="75">
        <f t="shared" si="15"/>
        <v>0</v>
      </c>
      <c r="L258" s="76" t="str">
        <f t="shared" si="13"/>
        <v xml:space="preserve"> </v>
      </c>
      <c r="M258" s="79"/>
      <c r="N258" s="80"/>
      <c r="O258" s="80"/>
      <c r="P258" s="75">
        <f t="shared" si="16"/>
        <v>0</v>
      </c>
      <c r="Q258" s="76" t="str">
        <f t="shared" si="14"/>
        <v xml:space="preserve"> </v>
      </c>
      <c r="R258" s="167"/>
    </row>
    <row r="259" spans="1:18" x14ac:dyDescent="0.25">
      <c r="A259" s="43" t="str">
        <f>AGM!A259</f>
        <v>VIII.7</v>
      </c>
      <c r="B259" s="44">
        <f>AGM!B259</f>
        <v>253</v>
      </c>
      <c r="C259" s="44">
        <f>AGM!C259</f>
        <v>21090</v>
      </c>
      <c r="D259" s="44" t="str">
        <f>AGM!D259</f>
        <v>0086028696</v>
      </c>
      <c r="E259" s="45" t="str">
        <f>AGM!E259</f>
        <v>KHIRAN KUSUMA DEWI</v>
      </c>
      <c r="F259" s="50" t="str">
        <f>AGM!F259</f>
        <v>P</v>
      </c>
      <c r="G259" s="79"/>
      <c r="H259" s="80"/>
      <c r="I259" s="80"/>
      <c r="J259" s="80"/>
      <c r="K259" s="75">
        <f t="shared" si="15"/>
        <v>0</v>
      </c>
      <c r="L259" s="76" t="str">
        <f t="shared" si="13"/>
        <v xml:space="preserve"> </v>
      </c>
      <c r="M259" s="79"/>
      <c r="N259" s="80"/>
      <c r="O259" s="80"/>
      <c r="P259" s="75">
        <f t="shared" si="16"/>
        <v>0</v>
      </c>
      <c r="Q259" s="76" t="str">
        <f t="shared" si="14"/>
        <v xml:space="preserve"> </v>
      </c>
      <c r="R259" s="167"/>
    </row>
    <row r="260" spans="1:18" x14ac:dyDescent="0.25">
      <c r="A260" s="43" t="str">
        <f>AGM!A260</f>
        <v>VIII.7</v>
      </c>
      <c r="B260" s="44">
        <f>AGM!B260</f>
        <v>254</v>
      </c>
      <c r="C260" s="44">
        <f>AGM!C260</f>
        <v>21335</v>
      </c>
      <c r="D260" s="44" t="str">
        <f>AGM!D260</f>
        <v>0078264925</v>
      </c>
      <c r="E260" s="45" t="str">
        <f>AGM!E260</f>
        <v>MAHADI NUR JAMAN</v>
      </c>
      <c r="F260" s="50" t="str">
        <f>AGM!F260</f>
        <v>L</v>
      </c>
      <c r="G260" s="79"/>
      <c r="H260" s="80"/>
      <c r="I260" s="80"/>
      <c r="J260" s="80"/>
      <c r="K260" s="75">
        <f t="shared" si="15"/>
        <v>0</v>
      </c>
      <c r="L260" s="76" t="str">
        <f t="shared" si="13"/>
        <v xml:space="preserve"> </v>
      </c>
      <c r="M260" s="79"/>
      <c r="N260" s="80"/>
      <c r="O260" s="80"/>
      <c r="P260" s="75">
        <f t="shared" si="16"/>
        <v>0</v>
      </c>
      <c r="Q260" s="76" t="str">
        <f t="shared" si="14"/>
        <v xml:space="preserve"> </v>
      </c>
      <c r="R260" s="167"/>
    </row>
    <row r="261" spans="1:18" x14ac:dyDescent="0.25">
      <c r="A261" s="43" t="str">
        <f>AGM!A261</f>
        <v>VIII.7</v>
      </c>
      <c r="B261" s="44">
        <f>AGM!B261</f>
        <v>255</v>
      </c>
      <c r="C261" s="44">
        <f>AGM!C261</f>
        <v>21216</v>
      </c>
      <c r="D261" s="44" t="str">
        <f>AGM!D261</f>
        <v>0076862972</v>
      </c>
      <c r="E261" s="45" t="str">
        <f>AGM!E261</f>
        <v>MAULIDYA IKA PRATIWI</v>
      </c>
      <c r="F261" s="50" t="str">
        <f>AGM!F261</f>
        <v>P</v>
      </c>
      <c r="G261" s="79"/>
      <c r="H261" s="80"/>
      <c r="I261" s="80"/>
      <c r="J261" s="80"/>
      <c r="K261" s="75">
        <f t="shared" si="15"/>
        <v>0</v>
      </c>
      <c r="L261" s="76" t="str">
        <f t="shared" si="13"/>
        <v xml:space="preserve"> </v>
      </c>
      <c r="M261" s="79"/>
      <c r="N261" s="80"/>
      <c r="O261" s="80"/>
      <c r="P261" s="75">
        <f t="shared" si="16"/>
        <v>0</v>
      </c>
      <c r="Q261" s="76" t="str">
        <f t="shared" si="14"/>
        <v xml:space="preserve"> </v>
      </c>
      <c r="R261" s="167"/>
    </row>
    <row r="262" spans="1:18" x14ac:dyDescent="0.25">
      <c r="A262" s="43" t="str">
        <f>AGM!A262</f>
        <v>VIII.7</v>
      </c>
      <c r="B262" s="44">
        <f>AGM!B262</f>
        <v>256</v>
      </c>
      <c r="C262" s="44">
        <f>AGM!C262</f>
        <v>21217</v>
      </c>
      <c r="D262" s="44" t="str">
        <f>AGM!D262</f>
        <v>0075075246</v>
      </c>
      <c r="E262" s="45" t="str">
        <f>AGM!E262</f>
        <v>MAYA AULIA DWIYANTI</v>
      </c>
      <c r="F262" s="50" t="str">
        <f>AGM!F262</f>
        <v>P</v>
      </c>
      <c r="G262" s="79"/>
      <c r="H262" s="80"/>
      <c r="I262" s="80"/>
      <c r="J262" s="80"/>
      <c r="K262" s="75">
        <f t="shared" si="15"/>
        <v>0</v>
      </c>
      <c r="L262" s="76" t="str">
        <f t="shared" si="13"/>
        <v xml:space="preserve"> </v>
      </c>
      <c r="M262" s="79"/>
      <c r="N262" s="80"/>
      <c r="O262" s="80"/>
      <c r="P262" s="75">
        <f t="shared" si="16"/>
        <v>0</v>
      </c>
      <c r="Q262" s="76" t="str">
        <f t="shared" si="14"/>
        <v xml:space="preserve"> </v>
      </c>
      <c r="R262" s="167"/>
    </row>
    <row r="263" spans="1:18" x14ac:dyDescent="0.25">
      <c r="A263" s="43" t="str">
        <f>AGM!A263</f>
        <v>VIII.7</v>
      </c>
      <c r="B263" s="44">
        <f>AGM!B263</f>
        <v>257</v>
      </c>
      <c r="C263" s="44">
        <f>AGM!C263</f>
        <v>21177</v>
      </c>
      <c r="D263" s="44" t="str">
        <f>AGM!D263</f>
        <v>0076506105</v>
      </c>
      <c r="E263" s="45" t="str">
        <f>AGM!E263</f>
        <v>MUHAMAD DANDI SYAPUTRA</v>
      </c>
      <c r="F263" s="50" t="str">
        <f>AGM!F263</f>
        <v>L</v>
      </c>
      <c r="G263" s="79"/>
      <c r="H263" s="80"/>
      <c r="I263" s="80"/>
      <c r="J263" s="80"/>
      <c r="K263" s="75">
        <f t="shared" si="15"/>
        <v>0</v>
      </c>
      <c r="L263" s="76" t="str">
        <f t="shared" ref="L263:L326" si="17">VLOOKUP(K263,predikat,2)</f>
        <v xml:space="preserve"> </v>
      </c>
      <c r="M263" s="79"/>
      <c r="N263" s="80"/>
      <c r="O263" s="80"/>
      <c r="P263" s="75">
        <f t="shared" si="16"/>
        <v>0</v>
      </c>
      <c r="Q263" s="76" t="str">
        <f t="shared" ref="Q263:Q326" si="18">VLOOKUP(P263,predikat,2)</f>
        <v xml:space="preserve"> </v>
      </c>
      <c r="R263" s="167"/>
    </row>
    <row r="264" spans="1:18" x14ac:dyDescent="0.25">
      <c r="A264" s="43" t="str">
        <f>AGM!A264</f>
        <v>VIII.7</v>
      </c>
      <c r="B264" s="44">
        <f>AGM!B264</f>
        <v>258</v>
      </c>
      <c r="C264" s="44">
        <f>AGM!C264</f>
        <v>21179</v>
      </c>
      <c r="D264" s="44" t="str">
        <f>AGM!D264</f>
        <v>0083664693</v>
      </c>
      <c r="E264" s="45" t="str">
        <f>AGM!E264</f>
        <v>MUHAMMAD ABYAN FIONDRI</v>
      </c>
      <c r="F264" s="50" t="str">
        <f>AGM!F264</f>
        <v>L</v>
      </c>
      <c r="G264" s="79"/>
      <c r="H264" s="80"/>
      <c r="I264" s="80"/>
      <c r="J264" s="80"/>
      <c r="K264" s="75">
        <f t="shared" ref="K264:K326" si="19">IF(COUNTA(G264:I264)=0,0,ROUND((SUM(G264:I264)/COUNTA(G264:I264)*$J$1+SUM(J264)*$J$2)/($J$1+$J$2),0))</f>
        <v>0</v>
      </c>
      <c r="L264" s="76" t="str">
        <f t="shared" si="17"/>
        <v xml:space="preserve"> </v>
      </c>
      <c r="M264" s="79"/>
      <c r="N264" s="80"/>
      <c r="O264" s="80"/>
      <c r="P264" s="75">
        <f t="shared" ref="P264:P326" si="20">IF(SUM(M264:O264)=0,0,ROUND(SUM(M264:O264)/COUNTA(M264:O264),0))</f>
        <v>0</v>
      </c>
      <c r="Q264" s="76" t="str">
        <f t="shared" si="18"/>
        <v xml:space="preserve"> </v>
      </c>
      <c r="R264" s="167"/>
    </row>
    <row r="265" spans="1:18" x14ac:dyDescent="0.25">
      <c r="A265" s="43" t="str">
        <f>AGM!A265</f>
        <v>VIII.7</v>
      </c>
      <c r="B265" s="44">
        <f>AGM!B265</f>
        <v>259</v>
      </c>
      <c r="C265" s="44">
        <f>AGM!C265</f>
        <v>21098</v>
      </c>
      <c r="D265" s="44" t="str">
        <f>AGM!D265</f>
        <v>0084280688</v>
      </c>
      <c r="E265" s="45" t="str">
        <f>AGM!E265</f>
        <v>MUHAMMAD APRIANSYAH</v>
      </c>
      <c r="F265" s="50" t="str">
        <f>AGM!F265</f>
        <v>L</v>
      </c>
      <c r="G265" s="79"/>
      <c r="H265" s="80"/>
      <c r="I265" s="80"/>
      <c r="J265" s="80"/>
      <c r="K265" s="75">
        <f t="shared" si="19"/>
        <v>0</v>
      </c>
      <c r="L265" s="76" t="str">
        <f t="shared" si="17"/>
        <v xml:space="preserve"> </v>
      </c>
      <c r="M265" s="79"/>
      <c r="N265" s="80"/>
      <c r="O265" s="80"/>
      <c r="P265" s="75">
        <f t="shared" si="20"/>
        <v>0</v>
      </c>
      <c r="Q265" s="76" t="str">
        <f t="shared" si="18"/>
        <v xml:space="preserve"> </v>
      </c>
      <c r="R265" s="167"/>
    </row>
    <row r="266" spans="1:18" x14ac:dyDescent="0.25">
      <c r="A266" s="43" t="str">
        <f>AGM!A266</f>
        <v>VIII.7</v>
      </c>
      <c r="B266" s="44">
        <f>AGM!B266</f>
        <v>260</v>
      </c>
      <c r="C266" s="44">
        <f>AGM!C266</f>
        <v>21296</v>
      </c>
      <c r="D266" s="44" t="str">
        <f>AGM!D266</f>
        <v>0078690624</v>
      </c>
      <c r="E266" s="45" t="str">
        <f>AGM!E266</f>
        <v>MUHAMMAD FAIZ ANNAUFAL</v>
      </c>
      <c r="F266" s="50" t="str">
        <f>AGM!F266</f>
        <v>L</v>
      </c>
      <c r="G266" s="79"/>
      <c r="H266" s="80"/>
      <c r="I266" s="80"/>
      <c r="J266" s="80"/>
      <c r="K266" s="75">
        <f t="shared" si="19"/>
        <v>0</v>
      </c>
      <c r="L266" s="76" t="str">
        <f t="shared" si="17"/>
        <v xml:space="preserve"> </v>
      </c>
      <c r="M266" s="79"/>
      <c r="N266" s="80"/>
      <c r="O266" s="80"/>
      <c r="P266" s="75">
        <f t="shared" si="20"/>
        <v>0</v>
      </c>
      <c r="Q266" s="76" t="str">
        <f t="shared" si="18"/>
        <v xml:space="preserve"> </v>
      </c>
      <c r="R266" s="167"/>
    </row>
    <row r="267" spans="1:18" x14ac:dyDescent="0.25">
      <c r="A267" s="43" t="str">
        <f>AGM!A267</f>
        <v>VIII.7</v>
      </c>
      <c r="B267" s="44">
        <f>AGM!B267</f>
        <v>261</v>
      </c>
      <c r="C267" s="44">
        <f>AGM!C267</f>
        <v>21340</v>
      </c>
      <c r="D267" s="44" t="str">
        <f>AGM!D267</f>
        <v>0072444593</v>
      </c>
      <c r="E267" s="45" t="str">
        <f>AGM!E267</f>
        <v>MUHAMMAD LEO PUTRA PRADANA</v>
      </c>
      <c r="F267" s="50" t="str">
        <f>AGM!F267</f>
        <v>L</v>
      </c>
      <c r="G267" s="79"/>
      <c r="H267" s="80"/>
      <c r="I267" s="80"/>
      <c r="J267" s="80"/>
      <c r="K267" s="75">
        <f t="shared" si="19"/>
        <v>0</v>
      </c>
      <c r="L267" s="76" t="str">
        <f t="shared" si="17"/>
        <v xml:space="preserve"> </v>
      </c>
      <c r="M267" s="79"/>
      <c r="N267" s="80"/>
      <c r="O267" s="80"/>
      <c r="P267" s="75">
        <f t="shared" si="20"/>
        <v>0</v>
      </c>
      <c r="Q267" s="76" t="str">
        <f t="shared" si="18"/>
        <v xml:space="preserve"> </v>
      </c>
      <c r="R267" s="167"/>
    </row>
    <row r="268" spans="1:18" x14ac:dyDescent="0.25">
      <c r="A268" s="43" t="str">
        <f>AGM!A268</f>
        <v>VIII.7</v>
      </c>
      <c r="B268" s="44">
        <f>AGM!B268</f>
        <v>262</v>
      </c>
      <c r="C268" s="44">
        <f>AGM!C268</f>
        <v>21183</v>
      </c>
      <c r="D268" s="44" t="str">
        <f>AGM!D268</f>
        <v>0071360552</v>
      </c>
      <c r="E268" s="45" t="str">
        <f>AGM!E268</f>
        <v>MUHAMMAD RASYA AL FATIR</v>
      </c>
      <c r="F268" s="50" t="str">
        <f>AGM!F268</f>
        <v>L</v>
      </c>
      <c r="G268" s="79"/>
      <c r="H268" s="80"/>
      <c r="I268" s="80"/>
      <c r="J268" s="80"/>
      <c r="K268" s="75">
        <f t="shared" si="19"/>
        <v>0</v>
      </c>
      <c r="L268" s="76" t="str">
        <f t="shared" si="17"/>
        <v xml:space="preserve"> </v>
      </c>
      <c r="M268" s="79"/>
      <c r="N268" s="80"/>
      <c r="O268" s="80"/>
      <c r="P268" s="75">
        <f t="shared" si="20"/>
        <v>0</v>
      </c>
      <c r="Q268" s="76" t="str">
        <f t="shared" si="18"/>
        <v xml:space="preserve"> </v>
      </c>
      <c r="R268" s="167"/>
    </row>
    <row r="269" spans="1:18" x14ac:dyDescent="0.25">
      <c r="A269" s="43" t="str">
        <f>AGM!A269</f>
        <v>VIII.7</v>
      </c>
      <c r="B269" s="44">
        <f>AGM!B269</f>
        <v>263</v>
      </c>
      <c r="C269" s="44">
        <f>AGM!C269</f>
        <v>21101</v>
      </c>
      <c r="D269" s="44" t="str">
        <f>AGM!D269</f>
        <v>0076281798</v>
      </c>
      <c r="E269" s="45" t="str">
        <f>AGM!E269</f>
        <v>NADYA PUTRI KHAERANI</v>
      </c>
      <c r="F269" s="50" t="str">
        <f>AGM!F269</f>
        <v>P</v>
      </c>
      <c r="G269" s="79"/>
      <c r="H269" s="80"/>
      <c r="I269" s="80"/>
      <c r="J269" s="80"/>
      <c r="K269" s="75">
        <f t="shared" si="19"/>
        <v>0</v>
      </c>
      <c r="L269" s="76" t="str">
        <f t="shared" si="17"/>
        <v xml:space="preserve"> </v>
      </c>
      <c r="M269" s="79"/>
      <c r="N269" s="80"/>
      <c r="O269" s="80"/>
      <c r="P269" s="75">
        <f t="shared" si="20"/>
        <v>0</v>
      </c>
      <c r="Q269" s="76" t="str">
        <f t="shared" si="18"/>
        <v xml:space="preserve"> </v>
      </c>
      <c r="R269" s="167"/>
    </row>
    <row r="270" spans="1:18" x14ac:dyDescent="0.25">
      <c r="A270" s="43" t="str">
        <f>AGM!A270</f>
        <v>VIII.7</v>
      </c>
      <c r="B270" s="44">
        <f>AGM!B270</f>
        <v>264</v>
      </c>
      <c r="C270" s="44">
        <f>AGM!C270</f>
        <v>21343</v>
      </c>
      <c r="D270" s="44" t="str">
        <f>AGM!D270</f>
        <v>0073801827</v>
      </c>
      <c r="E270" s="45" t="str">
        <f>AGM!E270</f>
        <v>NAFLAH RANIAH</v>
      </c>
      <c r="F270" s="50" t="str">
        <f>AGM!F270</f>
        <v>P</v>
      </c>
      <c r="G270" s="79"/>
      <c r="H270" s="80"/>
      <c r="I270" s="80"/>
      <c r="J270" s="80"/>
      <c r="K270" s="75">
        <f t="shared" si="19"/>
        <v>0</v>
      </c>
      <c r="L270" s="76" t="str">
        <f t="shared" si="17"/>
        <v xml:space="preserve"> </v>
      </c>
      <c r="M270" s="79"/>
      <c r="N270" s="80"/>
      <c r="O270" s="80"/>
      <c r="P270" s="75">
        <f t="shared" si="20"/>
        <v>0</v>
      </c>
      <c r="Q270" s="76" t="str">
        <f t="shared" si="18"/>
        <v xml:space="preserve"> </v>
      </c>
      <c r="R270" s="167"/>
    </row>
    <row r="271" spans="1:18" x14ac:dyDescent="0.25">
      <c r="A271" s="43" t="str">
        <f>AGM!A271</f>
        <v>VIII.7</v>
      </c>
      <c r="B271" s="44">
        <f>AGM!B271</f>
        <v>265</v>
      </c>
      <c r="C271" s="44">
        <f>AGM!C271</f>
        <v>21344</v>
      </c>
      <c r="D271" s="44" t="str">
        <f>AGM!D271</f>
        <v>0079205903</v>
      </c>
      <c r="E271" s="45" t="str">
        <f>AGM!E271</f>
        <v>NAUFAL ADITYA NUGRAHA</v>
      </c>
      <c r="F271" s="50" t="str">
        <f>AGM!F271</f>
        <v>L</v>
      </c>
      <c r="G271" s="79"/>
      <c r="H271" s="80"/>
      <c r="I271" s="80"/>
      <c r="J271" s="80"/>
      <c r="K271" s="75">
        <f t="shared" si="19"/>
        <v>0</v>
      </c>
      <c r="L271" s="76" t="str">
        <f t="shared" si="17"/>
        <v xml:space="preserve"> </v>
      </c>
      <c r="M271" s="79"/>
      <c r="N271" s="80"/>
      <c r="O271" s="80"/>
      <c r="P271" s="75">
        <f t="shared" si="20"/>
        <v>0</v>
      </c>
      <c r="Q271" s="76" t="str">
        <f t="shared" si="18"/>
        <v xml:space="preserve"> </v>
      </c>
      <c r="R271" s="167"/>
    </row>
    <row r="272" spans="1:18" x14ac:dyDescent="0.25">
      <c r="A272" s="43" t="str">
        <f>AGM!A272</f>
        <v>VIII.7</v>
      </c>
      <c r="B272" s="44">
        <f>AGM!B272</f>
        <v>266</v>
      </c>
      <c r="C272" s="44">
        <f>AGM!C272</f>
        <v>21104</v>
      </c>
      <c r="D272" s="44" t="str">
        <f>AGM!D272</f>
        <v>0078950307</v>
      </c>
      <c r="E272" s="45" t="str">
        <f>AGM!E272</f>
        <v>NAZWA NATHANIA MAHARANI</v>
      </c>
      <c r="F272" s="50" t="str">
        <f>AGM!F272</f>
        <v>P</v>
      </c>
      <c r="G272" s="79"/>
      <c r="H272" s="80"/>
      <c r="I272" s="80"/>
      <c r="J272" s="80"/>
      <c r="K272" s="75">
        <f t="shared" si="19"/>
        <v>0</v>
      </c>
      <c r="L272" s="76" t="str">
        <f t="shared" si="17"/>
        <v xml:space="preserve"> </v>
      </c>
      <c r="M272" s="79"/>
      <c r="N272" s="80"/>
      <c r="O272" s="80"/>
      <c r="P272" s="75">
        <f t="shared" si="20"/>
        <v>0</v>
      </c>
      <c r="Q272" s="76" t="str">
        <f t="shared" si="18"/>
        <v xml:space="preserve"> </v>
      </c>
      <c r="R272" s="167"/>
    </row>
    <row r="273" spans="1:18" x14ac:dyDescent="0.25">
      <c r="A273" s="43" t="str">
        <f>AGM!A273</f>
        <v>VIII.7</v>
      </c>
      <c r="B273" s="44">
        <f>AGM!B273</f>
        <v>267</v>
      </c>
      <c r="C273" s="44">
        <f>AGM!C273</f>
        <v>21346</v>
      </c>
      <c r="D273" s="44" t="str">
        <f>AGM!D273</f>
        <v>0065646444</v>
      </c>
      <c r="E273" s="45" t="str">
        <f>AGM!E273</f>
        <v>NOVI NUR ANGGRAINI</v>
      </c>
      <c r="F273" s="50" t="str">
        <f>AGM!F273</f>
        <v>P</v>
      </c>
      <c r="G273" s="79"/>
      <c r="H273" s="80"/>
      <c r="I273" s="80"/>
      <c r="J273" s="80"/>
      <c r="K273" s="75">
        <f t="shared" si="19"/>
        <v>0</v>
      </c>
      <c r="L273" s="76" t="str">
        <f t="shared" si="17"/>
        <v xml:space="preserve"> </v>
      </c>
      <c r="M273" s="79"/>
      <c r="N273" s="80"/>
      <c r="O273" s="80"/>
      <c r="P273" s="75">
        <f t="shared" si="20"/>
        <v>0</v>
      </c>
      <c r="Q273" s="76" t="str">
        <f t="shared" si="18"/>
        <v xml:space="preserve"> </v>
      </c>
      <c r="R273" s="167"/>
    </row>
    <row r="274" spans="1:18" x14ac:dyDescent="0.25">
      <c r="A274" s="43" t="str">
        <f>AGM!A274</f>
        <v>VIII.7</v>
      </c>
      <c r="B274" s="44">
        <f>AGM!B274</f>
        <v>268</v>
      </c>
      <c r="C274" s="44">
        <f>AGM!C274</f>
        <v>21141</v>
      </c>
      <c r="D274" s="44" t="str">
        <f>AGM!D274</f>
        <v>0086633121</v>
      </c>
      <c r="E274" s="45" t="str">
        <f>AGM!E274</f>
        <v>PRADIVA ARVA DENTA HARAHAP</v>
      </c>
      <c r="F274" s="50" t="str">
        <f>AGM!F274</f>
        <v>L</v>
      </c>
      <c r="G274" s="79"/>
      <c r="H274" s="80"/>
      <c r="I274" s="80"/>
      <c r="J274" s="80"/>
      <c r="K274" s="75">
        <f t="shared" si="19"/>
        <v>0</v>
      </c>
      <c r="L274" s="76" t="str">
        <f t="shared" si="17"/>
        <v xml:space="preserve"> </v>
      </c>
      <c r="M274" s="79"/>
      <c r="N274" s="80"/>
      <c r="O274" s="80"/>
      <c r="P274" s="75">
        <f t="shared" si="20"/>
        <v>0</v>
      </c>
      <c r="Q274" s="76" t="str">
        <f t="shared" si="18"/>
        <v xml:space="preserve"> </v>
      </c>
      <c r="R274" s="167"/>
    </row>
    <row r="275" spans="1:18" x14ac:dyDescent="0.25">
      <c r="A275" s="43" t="str">
        <f>AGM!A275</f>
        <v>VIII.7</v>
      </c>
      <c r="B275" s="44">
        <f>AGM!B275</f>
        <v>269</v>
      </c>
      <c r="C275" s="44">
        <f>AGM!C275</f>
        <v>21142</v>
      </c>
      <c r="D275" s="44" t="str">
        <f>AGM!D275</f>
        <v>0071233878</v>
      </c>
      <c r="E275" s="45" t="str">
        <f>AGM!E275</f>
        <v>PRAMUDYA BAGUS PRAKOSA</v>
      </c>
      <c r="F275" s="50" t="str">
        <f>AGM!F275</f>
        <v>L</v>
      </c>
      <c r="G275" s="79"/>
      <c r="H275" s="80"/>
      <c r="I275" s="80"/>
      <c r="J275" s="80"/>
      <c r="K275" s="75">
        <f t="shared" si="19"/>
        <v>0</v>
      </c>
      <c r="L275" s="76" t="str">
        <f t="shared" si="17"/>
        <v xml:space="preserve"> </v>
      </c>
      <c r="M275" s="79"/>
      <c r="N275" s="80"/>
      <c r="O275" s="80"/>
      <c r="P275" s="75">
        <f t="shared" si="20"/>
        <v>0</v>
      </c>
      <c r="Q275" s="76" t="str">
        <f t="shared" si="18"/>
        <v xml:space="preserve"> </v>
      </c>
      <c r="R275" s="167"/>
    </row>
    <row r="276" spans="1:18" x14ac:dyDescent="0.25">
      <c r="A276" s="43" t="str">
        <f>AGM!A276</f>
        <v>VIII.7</v>
      </c>
      <c r="B276" s="44">
        <f>AGM!B276</f>
        <v>270</v>
      </c>
      <c r="C276" s="44">
        <f>AGM!C276</f>
        <v>21145</v>
      </c>
      <c r="D276" s="44" t="str">
        <f>AGM!D276</f>
        <v>0082015351</v>
      </c>
      <c r="E276" s="45" t="str">
        <f>AGM!E276</f>
        <v>RAISSA AMANDA</v>
      </c>
      <c r="F276" s="50" t="str">
        <f>AGM!F276</f>
        <v>P</v>
      </c>
      <c r="G276" s="79"/>
      <c r="H276" s="80"/>
      <c r="I276" s="80"/>
      <c r="J276" s="80"/>
      <c r="K276" s="75">
        <f t="shared" si="19"/>
        <v>0</v>
      </c>
      <c r="L276" s="76" t="str">
        <f t="shared" si="17"/>
        <v xml:space="preserve"> </v>
      </c>
      <c r="M276" s="79"/>
      <c r="N276" s="80"/>
      <c r="O276" s="80"/>
      <c r="P276" s="75">
        <f t="shared" si="20"/>
        <v>0</v>
      </c>
      <c r="Q276" s="76" t="str">
        <f t="shared" si="18"/>
        <v xml:space="preserve"> </v>
      </c>
      <c r="R276" s="167"/>
    </row>
    <row r="277" spans="1:18" x14ac:dyDescent="0.25">
      <c r="A277" s="43" t="str">
        <f>AGM!A277</f>
        <v>VIII.7</v>
      </c>
      <c r="B277" s="44">
        <f>AGM!B277</f>
        <v>271</v>
      </c>
      <c r="C277" s="44">
        <f>AGM!C277</f>
        <v>21146</v>
      </c>
      <c r="D277" s="44" t="str">
        <f>AGM!D277</f>
        <v>0077459391</v>
      </c>
      <c r="E277" s="45" t="str">
        <f>AGM!E277</f>
        <v>RASSYAH SYAPUTRA</v>
      </c>
      <c r="F277" s="50" t="str">
        <f>AGM!F277</f>
        <v>L</v>
      </c>
      <c r="G277" s="79"/>
      <c r="H277" s="80"/>
      <c r="I277" s="80"/>
      <c r="J277" s="80"/>
      <c r="K277" s="75">
        <f t="shared" si="19"/>
        <v>0</v>
      </c>
      <c r="L277" s="76" t="str">
        <f t="shared" si="17"/>
        <v xml:space="preserve"> </v>
      </c>
      <c r="M277" s="79"/>
      <c r="N277" s="80"/>
      <c r="O277" s="80"/>
      <c r="P277" s="75">
        <f t="shared" si="20"/>
        <v>0</v>
      </c>
      <c r="Q277" s="76" t="str">
        <f t="shared" si="18"/>
        <v xml:space="preserve"> </v>
      </c>
      <c r="R277" s="167"/>
    </row>
    <row r="278" spans="1:18" x14ac:dyDescent="0.25">
      <c r="A278" s="43" t="str">
        <f>AGM!A278</f>
        <v>VIII.7</v>
      </c>
      <c r="B278" s="44">
        <f>AGM!B278</f>
        <v>272</v>
      </c>
      <c r="C278" s="44">
        <f>AGM!C278</f>
        <v>21308</v>
      </c>
      <c r="D278" s="44" t="str">
        <f>AGM!D278</f>
        <v>0085389827</v>
      </c>
      <c r="E278" s="45" t="str">
        <f>AGM!E278</f>
        <v>REVA MEILANI</v>
      </c>
      <c r="F278" s="50" t="str">
        <f>AGM!F278</f>
        <v>P</v>
      </c>
      <c r="G278" s="79"/>
      <c r="H278" s="80"/>
      <c r="I278" s="80"/>
      <c r="J278" s="80"/>
      <c r="K278" s="75">
        <f t="shared" si="19"/>
        <v>0</v>
      </c>
      <c r="L278" s="76" t="str">
        <f t="shared" si="17"/>
        <v xml:space="preserve"> </v>
      </c>
      <c r="M278" s="79"/>
      <c r="N278" s="80"/>
      <c r="O278" s="80"/>
      <c r="P278" s="75">
        <f t="shared" si="20"/>
        <v>0</v>
      </c>
      <c r="Q278" s="76" t="str">
        <f t="shared" si="18"/>
        <v xml:space="preserve"> </v>
      </c>
      <c r="R278" s="167"/>
    </row>
    <row r="279" spans="1:18" x14ac:dyDescent="0.25">
      <c r="A279" s="43" t="str">
        <f>AGM!A279</f>
        <v>VIII.7</v>
      </c>
      <c r="B279" s="44">
        <f>AGM!B279</f>
        <v>273</v>
      </c>
      <c r="C279" s="44">
        <f>AGM!C279</f>
        <v>21151</v>
      </c>
      <c r="D279" s="44" t="str">
        <f>AGM!D279</f>
        <v>0074355248</v>
      </c>
      <c r="E279" s="45" t="str">
        <f>AGM!E279</f>
        <v>SHAFA NUR AISYAH</v>
      </c>
      <c r="F279" s="50" t="str">
        <f>AGM!F279</f>
        <v>P</v>
      </c>
      <c r="G279" s="79"/>
      <c r="H279" s="80"/>
      <c r="I279" s="80"/>
      <c r="J279" s="80"/>
      <c r="K279" s="75">
        <f t="shared" si="19"/>
        <v>0</v>
      </c>
      <c r="L279" s="76" t="str">
        <f t="shared" si="17"/>
        <v xml:space="preserve"> </v>
      </c>
      <c r="M279" s="79"/>
      <c r="N279" s="80"/>
      <c r="O279" s="80"/>
      <c r="P279" s="75">
        <f t="shared" si="20"/>
        <v>0</v>
      </c>
      <c r="Q279" s="76" t="str">
        <f t="shared" si="18"/>
        <v xml:space="preserve"> </v>
      </c>
      <c r="R279" s="167"/>
    </row>
    <row r="280" spans="1:18" x14ac:dyDescent="0.25">
      <c r="A280" s="43" t="str">
        <f>AGM!A280</f>
        <v>VIII.7</v>
      </c>
      <c r="B280" s="44">
        <f>AGM!B280</f>
        <v>274</v>
      </c>
      <c r="C280" s="44">
        <f>AGM!C280</f>
        <v>21311</v>
      </c>
      <c r="D280" s="44" t="str">
        <f>AGM!D280</f>
        <v>0077753943</v>
      </c>
      <c r="E280" s="45" t="str">
        <f>AGM!E280</f>
        <v>SHAFIRA RAMADANI</v>
      </c>
      <c r="F280" s="50" t="str">
        <f>AGM!F280</f>
        <v>P</v>
      </c>
      <c r="G280" s="79"/>
      <c r="H280" s="80"/>
      <c r="I280" s="80"/>
      <c r="J280" s="80"/>
      <c r="K280" s="75">
        <f t="shared" si="19"/>
        <v>0</v>
      </c>
      <c r="L280" s="76" t="str">
        <f t="shared" si="17"/>
        <v xml:space="preserve"> </v>
      </c>
      <c r="M280" s="79"/>
      <c r="N280" s="80"/>
      <c r="O280" s="80"/>
      <c r="P280" s="75">
        <f t="shared" si="20"/>
        <v>0</v>
      </c>
      <c r="Q280" s="76" t="str">
        <f t="shared" si="18"/>
        <v xml:space="preserve"> </v>
      </c>
      <c r="R280" s="167"/>
    </row>
    <row r="281" spans="1:18" x14ac:dyDescent="0.25">
      <c r="A281" s="43" t="str">
        <f>AGM!A281</f>
        <v>VIII.7</v>
      </c>
      <c r="B281" s="44">
        <f>AGM!B281</f>
        <v>275</v>
      </c>
      <c r="C281" s="44">
        <f>AGM!C281</f>
        <v>21230</v>
      </c>
      <c r="D281" s="44" t="str">
        <f>AGM!D281</f>
        <v>0078677896</v>
      </c>
      <c r="E281" s="45" t="str">
        <f>AGM!E281</f>
        <v>SYAHLA AURALIA</v>
      </c>
      <c r="F281" s="50" t="str">
        <f>AGM!F281</f>
        <v>P</v>
      </c>
      <c r="G281" s="79"/>
      <c r="H281" s="80"/>
      <c r="I281" s="80"/>
      <c r="J281" s="80"/>
      <c r="K281" s="75">
        <f t="shared" si="19"/>
        <v>0</v>
      </c>
      <c r="L281" s="76" t="str">
        <f t="shared" si="17"/>
        <v xml:space="preserve"> </v>
      </c>
      <c r="M281" s="79"/>
      <c r="N281" s="80"/>
      <c r="O281" s="80"/>
      <c r="P281" s="75">
        <f t="shared" si="20"/>
        <v>0</v>
      </c>
      <c r="Q281" s="76" t="str">
        <f t="shared" si="18"/>
        <v xml:space="preserve"> </v>
      </c>
      <c r="R281" s="167"/>
    </row>
    <row r="282" spans="1:18" x14ac:dyDescent="0.25">
      <c r="A282" s="43" t="str">
        <f>AGM!A282</f>
        <v>VIII.7</v>
      </c>
      <c r="B282" s="44">
        <f>AGM!B282</f>
        <v>276</v>
      </c>
      <c r="C282" s="44">
        <f>AGM!C282</f>
        <v>21231</v>
      </c>
      <c r="D282" s="44" t="str">
        <f>AGM!D282</f>
        <v>0077630283</v>
      </c>
      <c r="E282" s="45" t="str">
        <f>AGM!E282</f>
        <v>TRY YUDHA ALDIANSYAH</v>
      </c>
      <c r="F282" s="50" t="str">
        <f>AGM!F282</f>
        <v>L</v>
      </c>
      <c r="G282" s="79"/>
      <c r="H282" s="80"/>
      <c r="I282" s="80"/>
      <c r="J282" s="80"/>
      <c r="K282" s="75">
        <f t="shared" si="19"/>
        <v>0</v>
      </c>
      <c r="L282" s="76" t="str">
        <f t="shared" si="17"/>
        <v xml:space="preserve"> </v>
      </c>
      <c r="M282" s="79"/>
      <c r="N282" s="80"/>
      <c r="O282" s="80"/>
      <c r="P282" s="75">
        <f t="shared" si="20"/>
        <v>0</v>
      </c>
      <c r="Q282" s="76" t="str">
        <f t="shared" si="18"/>
        <v xml:space="preserve"> </v>
      </c>
      <c r="R282" s="167"/>
    </row>
    <row r="283" spans="1:18" x14ac:dyDescent="0.25">
      <c r="A283" s="43" t="str">
        <f>AGM!A283</f>
        <v>VIII.7</v>
      </c>
      <c r="B283" s="44">
        <f>AGM!B283</f>
        <v>277</v>
      </c>
      <c r="C283" s="44">
        <f>AGM!C283</f>
        <v>21313</v>
      </c>
      <c r="D283" s="44" t="str">
        <f>AGM!D283</f>
        <v>0056405420</v>
      </c>
      <c r="E283" s="45" t="str">
        <f>AGM!E283</f>
        <v>VICKY PRAYOGA RAHADIANSYAH</v>
      </c>
      <c r="F283" s="50" t="str">
        <f>AGM!F283</f>
        <v>L</v>
      </c>
      <c r="G283" s="79"/>
      <c r="H283" s="80"/>
      <c r="I283" s="80"/>
      <c r="J283" s="80"/>
      <c r="K283" s="75">
        <f t="shared" si="19"/>
        <v>0</v>
      </c>
      <c r="L283" s="76" t="str">
        <f t="shared" si="17"/>
        <v xml:space="preserve"> </v>
      </c>
      <c r="M283" s="79"/>
      <c r="N283" s="80"/>
      <c r="O283" s="80"/>
      <c r="P283" s="75">
        <f t="shared" si="20"/>
        <v>0</v>
      </c>
      <c r="Q283" s="76" t="str">
        <f t="shared" si="18"/>
        <v xml:space="preserve"> </v>
      </c>
      <c r="R283" s="167"/>
    </row>
    <row r="284" spans="1:18" x14ac:dyDescent="0.25">
      <c r="A284" s="43" t="str">
        <f>AGM!A284</f>
        <v>VIII.7</v>
      </c>
      <c r="B284" s="44">
        <f>AGM!B284</f>
        <v>278</v>
      </c>
      <c r="C284" s="44">
        <f>AGM!C284</f>
        <v>21395</v>
      </c>
      <c r="D284" s="44" t="str">
        <f>AGM!D284</f>
        <v>0069865729</v>
      </c>
      <c r="E284" s="45" t="str">
        <f>AGM!E284</f>
        <v>YUNAN HELMI</v>
      </c>
      <c r="F284" s="50" t="str">
        <f>AGM!F284</f>
        <v>L</v>
      </c>
      <c r="G284" s="79"/>
      <c r="H284" s="80"/>
      <c r="I284" s="80"/>
      <c r="J284" s="80"/>
      <c r="K284" s="75">
        <f t="shared" si="19"/>
        <v>0</v>
      </c>
      <c r="L284" s="76" t="str">
        <f t="shared" si="17"/>
        <v xml:space="preserve"> </v>
      </c>
      <c r="M284" s="79"/>
      <c r="N284" s="80"/>
      <c r="O284" s="80"/>
      <c r="P284" s="75">
        <f t="shared" si="20"/>
        <v>0</v>
      </c>
      <c r="Q284" s="76" t="str">
        <f t="shared" si="18"/>
        <v xml:space="preserve"> </v>
      </c>
      <c r="R284" s="167"/>
    </row>
    <row r="285" spans="1:18" x14ac:dyDescent="0.25">
      <c r="A285" s="43" t="str">
        <f>AGM!A285</f>
        <v>VIII.7</v>
      </c>
      <c r="B285" s="44">
        <f>AGM!B285</f>
        <v>279</v>
      </c>
      <c r="C285" s="44">
        <f>AGM!C285</f>
        <v>21355</v>
      </c>
      <c r="D285" s="44" t="str">
        <f>AGM!D285</f>
        <v>0066353216</v>
      </c>
      <c r="E285" s="45" t="str">
        <f>AGM!E285</f>
        <v>ZAHRA RAHMADANI</v>
      </c>
      <c r="F285" s="50" t="str">
        <f>AGM!F285</f>
        <v>P</v>
      </c>
      <c r="G285" s="79"/>
      <c r="H285" s="80"/>
      <c r="I285" s="80"/>
      <c r="J285" s="80"/>
      <c r="K285" s="75">
        <f t="shared" si="19"/>
        <v>0</v>
      </c>
      <c r="L285" s="76" t="str">
        <f t="shared" si="17"/>
        <v xml:space="preserve"> </v>
      </c>
      <c r="M285" s="79"/>
      <c r="N285" s="80"/>
      <c r="O285" s="80"/>
      <c r="P285" s="75">
        <f t="shared" si="20"/>
        <v>0</v>
      </c>
      <c r="Q285" s="76" t="str">
        <f t="shared" si="18"/>
        <v xml:space="preserve"> </v>
      </c>
      <c r="R285" s="167"/>
    </row>
    <row r="286" spans="1:18" x14ac:dyDescent="0.25">
      <c r="A286" s="43" t="str">
        <f>AGM!A286</f>
        <v>VIII.7</v>
      </c>
      <c r="B286" s="44">
        <f>AGM!B286</f>
        <v>280</v>
      </c>
      <c r="C286" s="44">
        <f>AGM!C286</f>
        <v>0</v>
      </c>
      <c r="D286" s="44">
        <f>AGM!D286</f>
        <v>0</v>
      </c>
      <c r="E286" s="45">
        <f>AGM!E286</f>
        <v>0</v>
      </c>
      <c r="F286" s="50">
        <f>AGM!F286</f>
        <v>0</v>
      </c>
      <c r="G286" s="79"/>
      <c r="H286" s="80"/>
      <c r="I286" s="80"/>
      <c r="J286" s="80"/>
      <c r="K286" s="75">
        <f t="shared" si="19"/>
        <v>0</v>
      </c>
      <c r="L286" s="76" t="str">
        <f t="shared" si="17"/>
        <v xml:space="preserve"> </v>
      </c>
      <c r="M286" s="79"/>
      <c r="N286" s="80"/>
      <c r="O286" s="80"/>
      <c r="P286" s="75">
        <f t="shared" si="20"/>
        <v>0</v>
      </c>
      <c r="Q286" s="76" t="str">
        <f t="shared" si="18"/>
        <v xml:space="preserve"> </v>
      </c>
      <c r="R286" s="167"/>
    </row>
    <row r="287" spans="1:18" x14ac:dyDescent="0.25">
      <c r="A287" s="43" t="str">
        <f>AGM!A287</f>
        <v>VIII.8</v>
      </c>
      <c r="B287" s="44">
        <f>AGM!B287</f>
        <v>281</v>
      </c>
      <c r="C287" s="44">
        <f>AGM!C287</f>
        <v>21356</v>
      </c>
      <c r="D287" s="44" t="str">
        <f>AGM!D287</f>
        <v>0077566493</v>
      </c>
      <c r="E287" s="45" t="str">
        <f>AGM!E287</f>
        <v>ACHMAD HAYKAL AINURRIDHO</v>
      </c>
      <c r="F287" s="50" t="str">
        <f>AGM!F287</f>
        <v>L</v>
      </c>
      <c r="G287" s="79"/>
      <c r="H287" s="80"/>
      <c r="I287" s="80"/>
      <c r="J287" s="80"/>
      <c r="K287" s="75">
        <f t="shared" si="19"/>
        <v>0</v>
      </c>
      <c r="L287" s="76" t="str">
        <f t="shared" si="17"/>
        <v xml:space="preserve"> </v>
      </c>
      <c r="M287" s="79"/>
      <c r="N287" s="80"/>
      <c r="O287" s="80"/>
      <c r="P287" s="75">
        <f t="shared" si="20"/>
        <v>0</v>
      </c>
      <c r="Q287" s="76" t="str">
        <f t="shared" si="18"/>
        <v xml:space="preserve"> </v>
      </c>
      <c r="R287" s="167"/>
    </row>
    <row r="288" spans="1:18" x14ac:dyDescent="0.25">
      <c r="A288" s="43" t="str">
        <f>AGM!A288</f>
        <v>VIII.8</v>
      </c>
      <c r="B288" s="44">
        <f>AGM!B288</f>
        <v>282</v>
      </c>
      <c r="C288" s="44">
        <f>AGM!C288</f>
        <v>21357</v>
      </c>
      <c r="D288" s="44" t="str">
        <f>AGM!D288</f>
        <v>0071401205</v>
      </c>
      <c r="E288" s="45" t="str">
        <f>AGM!E288</f>
        <v>ADINDA RAISYA AZALIA</v>
      </c>
      <c r="F288" s="50" t="str">
        <f>AGM!F288</f>
        <v>P</v>
      </c>
      <c r="G288" s="79"/>
      <c r="H288" s="80"/>
      <c r="I288" s="80"/>
      <c r="J288" s="80"/>
      <c r="K288" s="75">
        <f t="shared" si="19"/>
        <v>0</v>
      </c>
      <c r="L288" s="76" t="str">
        <f t="shared" si="17"/>
        <v xml:space="preserve"> </v>
      </c>
      <c r="M288" s="79"/>
      <c r="N288" s="80"/>
      <c r="O288" s="80"/>
      <c r="P288" s="75">
        <f t="shared" si="20"/>
        <v>0</v>
      </c>
      <c r="Q288" s="76" t="str">
        <f t="shared" si="18"/>
        <v xml:space="preserve"> </v>
      </c>
      <c r="R288" s="167"/>
    </row>
    <row r="289" spans="1:18" x14ac:dyDescent="0.25">
      <c r="A289" s="43" t="str">
        <f>AGM!A289</f>
        <v>VIII.8</v>
      </c>
      <c r="B289" s="44">
        <f>AGM!B289</f>
        <v>283</v>
      </c>
      <c r="C289" s="44">
        <f>AGM!C289</f>
        <v>21157</v>
      </c>
      <c r="D289" s="44" t="str">
        <f>AGM!D289</f>
        <v>0068014946</v>
      </c>
      <c r="E289" s="45" t="str">
        <f>AGM!E289</f>
        <v>AHMAD FAJAR ARDIANSYAH</v>
      </c>
      <c r="F289" s="50" t="str">
        <f>AGM!F289</f>
        <v>L</v>
      </c>
      <c r="G289" s="79"/>
      <c r="H289" s="80"/>
      <c r="I289" s="80"/>
      <c r="J289" s="80"/>
      <c r="K289" s="75">
        <f t="shared" si="19"/>
        <v>0</v>
      </c>
      <c r="L289" s="76" t="str">
        <f t="shared" si="17"/>
        <v xml:space="preserve"> </v>
      </c>
      <c r="M289" s="79"/>
      <c r="N289" s="80"/>
      <c r="O289" s="80"/>
      <c r="P289" s="75">
        <f t="shared" si="20"/>
        <v>0</v>
      </c>
      <c r="Q289" s="76" t="str">
        <f t="shared" si="18"/>
        <v xml:space="preserve"> </v>
      </c>
      <c r="R289" s="167"/>
    </row>
    <row r="290" spans="1:18" x14ac:dyDescent="0.25">
      <c r="A290" s="43" t="str">
        <f>AGM!A290</f>
        <v>VIII.8</v>
      </c>
      <c r="B290" s="44">
        <f>AGM!B290</f>
        <v>284</v>
      </c>
      <c r="C290" s="44">
        <f>AGM!C290</f>
        <v>21277</v>
      </c>
      <c r="D290" s="44" t="str">
        <f>AGM!D290</f>
        <v>0076456780</v>
      </c>
      <c r="E290" s="45" t="str">
        <f>AGM!E290</f>
        <v>AISYAH AQILAH KAMARSYA</v>
      </c>
      <c r="F290" s="50" t="str">
        <f>AGM!F290</f>
        <v>P</v>
      </c>
      <c r="G290" s="79"/>
      <c r="H290" s="80"/>
      <c r="I290" s="80"/>
      <c r="J290" s="80"/>
      <c r="K290" s="75">
        <f t="shared" si="19"/>
        <v>0</v>
      </c>
      <c r="L290" s="76" t="str">
        <f t="shared" si="17"/>
        <v xml:space="preserve"> </v>
      </c>
      <c r="M290" s="79"/>
      <c r="N290" s="80"/>
      <c r="O290" s="80"/>
      <c r="P290" s="75">
        <f t="shared" si="20"/>
        <v>0</v>
      </c>
      <c r="Q290" s="76" t="str">
        <f t="shared" si="18"/>
        <v xml:space="preserve"> </v>
      </c>
      <c r="R290" s="167"/>
    </row>
    <row r="291" spans="1:18" x14ac:dyDescent="0.25">
      <c r="A291" s="43" t="str">
        <f>AGM!A291</f>
        <v>VIII.8</v>
      </c>
      <c r="B291" s="44">
        <f>AGM!B291</f>
        <v>285</v>
      </c>
      <c r="C291" s="44">
        <f>AGM!C291</f>
        <v>21237</v>
      </c>
      <c r="D291" s="44" t="str">
        <f>AGM!D291</f>
        <v>0076757377</v>
      </c>
      <c r="E291" s="45" t="str">
        <f>AGM!E291</f>
        <v>AJIS SETIAWAN</v>
      </c>
      <c r="F291" s="50" t="str">
        <f>AGM!F291</f>
        <v>L</v>
      </c>
      <c r="G291" s="79"/>
      <c r="H291" s="80"/>
      <c r="I291" s="80"/>
      <c r="J291" s="80"/>
      <c r="K291" s="75">
        <f t="shared" si="19"/>
        <v>0</v>
      </c>
      <c r="L291" s="76" t="str">
        <f t="shared" si="17"/>
        <v xml:space="preserve"> </v>
      </c>
      <c r="M291" s="79"/>
      <c r="N291" s="80"/>
      <c r="O291" s="80"/>
      <c r="P291" s="75">
        <f t="shared" si="20"/>
        <v>0</v>
      </c>
      <c r="Q291" s="76" t="str">
        <f t="shared" si="18"/>
        <v xml:space="preserve"> </v>
      </c>
      <c r="R291" s="167"/>
    </row>
    <row r="292" spans="1:18" x14ac:dyDescent="0.25">
      <c r="A292" s="43" t="str">
        <f>AGM!A292</f>
        <v>VIII.8</v>
      </c>
      <c r="B292" s="44">
        <f>AGM!B292</f>
        <v>286</v>
      </c>
      <c r="C292" s="44">
        <f>AGM!C292</f>
        <v>21158</v>
      </c>
      <c r="D292" s="44" t="str">
        <f>AGM!D292</f>
        <v>0084768485</v>
      </c>
      <c r="E292" s="45" t="str">
        <f>AGM!E292</f>
        <v>ALIFFAH MILADINA WAHYU IZZATY</v>
      </c>
      <c r="F292" s="50" t="str">
        <f>AGM!F292</f>
        <v>P</v>
      </c>
      <c r="G292" s="79"/>
      <c r="H292" s="80"/>
      <c r="I292" s="80"/>
      <c r="J292" s="80"/>
      <c r="K292" s="75">
        <f t="shared" si="19"/>
        <v>0</v>
      </c>
      <c r="L292" s="76" t="str">
        <f t="shared" si="17"/>
        <v xml:space="preserve"> </v>
      </c>
      <c r="M292" s="79"/>
      <c r="N292" s="80"/>
      <c r="O292" s="80"/>
      <c r="P292" s="75">
        <f t="shared" si="20"/>
        <v>0</v>
      </c>
      <c r="Q292" s="76" t="str">
        <f t="shared" si="18"/>
        <v xml:space="preserve"> </v>
      </c>
      <c r="R292" s="167"/>
    </row>
    <row r="293" spans="1:18" x14ac:dyDescent="0.25">
      <c r="A293" s="43" t="str">
        <f>AGM!A293</f>
        <v>VIII.8</v>
      </c>
      <c r="B293" s="44">
        <f>AGM!B293</f>
        <v>287</v>
      </c>
      <c r="C293" s="44">
        <f>AGM!C293</f>
        <v>21197</v>
      </c>
      <c r="D293" s="44" t="str">
        <f>AGM!D293</f>
        <v>0087759595</v>
      </c>
      <c r="E293" s="45" t="str">
        <f>AGM!E293</f>
        <v>ALYTA ALMAGHVIRA</v>
      </c>
      <c r="F293" s="50" t="str">
        <f>AGM!F293</f>
        <v>P</v>
      </c>
      <c r="G293" s="79"/>
      <c r="H293" s="80"/>
      <c r="I293" s="80"/>
      <c r="J293" s="80"/>
      <c r="K293" s="75">
        <f t="shared" si="19"/>
        <v>0</v>
      </c>
      <c r="L293" s="76" t="str">
        <f t="shared" si="17"/>
        <v xml:space="preserve"> </v>
      </c>
      <c r="M293" s="79"/>
      <c r="N293" s="80"/>
      <c r="O293" s="80"/>
      <c r="P293" s="75">
        <f t="shared" si="20"/>
        <v>0</v>
      </c>
      <c r="Q293" s="76" t="str">
        <f t="shared" si="18"/>
        <v xml:space="preserve"> </v>
      </c>
      <c r="R293" s="167"/>
    </row>
    <row r="294" spans="1:18" x14ac:dyDescent="0.25">
      <c r="A294" s="43" t="str">
        <f>AGM!A294</f>
        <v>VIII.8</v>
      </c>
      <c r="B294" s="44">
        <f>AGM!B294</f>
        <v>288</v>
      </c>
      <c r="C294" s="44">
        <f>AGM!C294</f>
        <v>21079</v>
      </c>
      <c r="D294" s="44" t="str">
        <f>AGM!D294</f>
        <v>0072488086</v>
      </c>
      <c r="E294" s="45" t="str">
        <f>AGM!E294</f>
        <v>AMELIA PUTRI</v>
      </c>
      <c r="F294" s="50" t="str">
        <f>AGM!F294</f>
        <v>P</v>
      </c>
      <c r="G294" s="79"/>
      <c r="H294" s="80"/>
      <c r="I294" s="80"/>
      <c r="J294" s="80"/>
      <c r="K294" s="75">
        <f t="shared" si="19"/>
        <v>0</v>
      </c>
      <c r="L294" s="76" t="str">
        <f t="shared" si="17"/>
        <v xml:space="preserve"> </v>
      </c>
      <c r="M294" s="79"/>
      <c r="N294" s="80"/>
      <c r="O294" s="80"/>
      <c r="P294" s="75">
        <f t="shared" si="20"/>
        <v>0</v>
      </c>
      <c r="Q294" s="76" t="str">
        <f t="shared" si="18"/>
        <v xml:space="preserve"> </v>
      </c>
      <c r="R294" s="167"/>
    </row>
    <row r="295" spans="1:18" x14ac:dyDescent="0.25">
      <c r="A295" s="43" t="str">
        <f>AGM!A295</f>
        <v>VIII.8</v>
      </c>
      <c r="B295" s="44">
        <f>AGM!B295</f>
        <v>289</v>
      </c>
      <c r="C295" s="44">
        <f>AGM!C295</f>
        <v>21160</v>
      </c>
      <c r="D295" s="44" t="str">
        <f>AGM!D295</f>
        <v>0154914008</v>
      </c>
      <c r="E295" s="45" t="str">
        <f>AGM!E295</f>
        <v>ARJUNA SETYA LAKSMANA</v>
      </c>
      <c r="F295" s="50" t="str">
        <f>AGM!F295</f>
        <v>L</v>
      </c>
      <c r="G295" s="79"/>
      <c r="H295" s="80"/>
      <c r="I295" s="80"/>
      <c r="J295" s="80"/>
      <c r="K295" s="75">
        <f t="shared" si="19"/>
        <v>0</v>
      </c>
      <c r="L295" s="76" t="str">
        <f t="shared" si="17"/>
        <v xml:space="preserve"> </v>
      </c>
      <c r="M295" s="79"/>
      <c r="N295" s="80"/>
      <c r="O295" s="80"/>
      <c r="P295" s="75">
        <f t="shared" si="20"/>
        <v>0</v>
      </c>
      <c r="Q295" s="76" t="str">
        <f t="shared" si="18"/>
        <v xml:space="preserve"> </v>
      </c>
      <c r="R295" s="167"/>
    </row>
    <row r="296" spans="1:18" x14ac:dyDescent="0.25">
      <c r="A296" s="43" t="str">
        <f>AGM!A296</f>
        <v>VIII.8</v>
      </c>
      <c r="B296" s="44">
        <f>AGM!B296</f>
        <v>290</v>
      </c>
      <c r="C296" s="44">
        <f>AGM!C296</f>
        <v>21081</v>
      </c>
      <c r="D296" s="44" t="str">
        <f>AGM!D296</f>
        <v>0079940972</v>
      </c>
      <c r="E296" s="45" t="str">
        <f>AGM!E296</f>
        <v>ARYA PUTRA TOMI ATHALLAH</v>
      </c>
      <c r="F296" s="50" t="str">
        <f>AGM!F296</f>
        <v>L</v>
      </c>
      <c r="G296" s="79"/>
      <c r="H296" s="80"/>
      <c r="I296" s="80"/>
      <c r="J296" s="80"/>
      <c r="K296" s="75">
        <f t="shared" si="19"/>
        <v>0</v>
      </c>
      <c r="L296" s="76" t="str">
        <f t="shared" si="17"/>
        <v xml:space="preserve"> </v>
      </c>
      <c r="M296" s="79"/>
      <c r="N296" s="80"/>
      <c r="O296" s="80"/>
      <c r="P296" s="75">
        <f t="shared" si="20"/>
        <v>0</v>
      </c>
      <c r="Q296" s="76" t="str">
        <f t="shared" si="18"/>
        <v xml:space="preserve"> </v>
      </c>
      <c r="R296" s="167"/>
    </row>
    <row r="297" spans="1:18" x14ac:dyDescent="0.25">
      <c r="A297" s="43" t="str">
        <f>AGM!A297</f>
        <v>VIII.8</v>
      </c>
      <c r="B297" s="44">
        <f>AGM!B297</f>
        <v>291</v>
      </c>
      <c r="C297" s="44">
        <f>AGM!C297</f>
        <v>21082</v>
      </c>
      <c r="D297" s="44" t="str">
        <f>AGM!D297</f>
        <v>0071043738</v>
      </c>
      <c r="E297" s="45" t="str">
        <f>AGM!E297</f>
        <v>AURA PUTRI NUR SYA'BANI</v>
      </c>
      <c r="F297" s="50" t="str">
        <f>AGM!F297</f>
        <v>P</v>
      </c>
      <c r="G297" s="79"/>
      <c r="H297" s="80"/>
      <c r="I297" s="80"/>
      <c r="J297" s="80"/>
      <c r="K297" s="75">
        <f t="shared" si="19"/>
        <v>0</v>
      </c>
      <c r="L297" s="76" t="str">
        <f t="shared" si="17"/>
        <v xml:space="preserve"> </v>
      </c>
      <c r="M297" s="79"/>
      <c r="N297" s="80"/>
      <c r="O297" s="80"/>
      <c r="P297" s="75">
        <f t="shared" si="20"/>
        <v>0</v>
      </c>
      <c r="Q297" s="76" t="str">
        <f t="shared" si="18"/>
        <v xml:space="preserve"> </v>
      </c>
      <c r="R297" s="167"/>
    </row>
    <row r="298" spans="1:18" x14ac:dyDescent="0.25">
      <c r="A298" s="43" t="str">
        <f>AGM!A298</f>
        <v>VIII.8</v>
      </c>
      <c r="B298" s="44">
        <f>AGM!B298</f>
        <v>292</v>
      </c>
      <c r="C298" s="44">
        <f>AGM!C298</f>
        <v>21122</v>
      </c>
      <c r="D298" s="44" t="str">
        <f>AGM!D298</f>
        <v>0073873029</v>
      </c>
      <c r="E298" s="45" t="str">
        <f>AGM!E298</f>
        <v>CECYLIA AZ ZAHRA IRAWAN</v>
      </c>
      <c r="F298" s="50" t="str">
        <f>AGM!F298</f>
        <v>P</v>
      </c>
      <c r="G298" s="79"/>
      <c r="H298" s="80"/>
      <c r="I298" s="80"/>
      <c r="J298" s="80"/>
      <c r="K298" s="75">
        <f t="shared" si="19"/>
        <v>0</v>
      </c>
      <c r="L298" s="76" t="str">
        <f t="shared" si="17"/>
        <v xml:space="preserve"> </v>
      </c>
      <c r="M298" s="79"/>
      <c r="N298" s="80"/>
      <c r="O298" s="80"/>
      <c r="P298" s="75">
        <f t="shared" si="20"/>
        <v>0</v>
      </c>
      <c r="Q298" s="76" t="str">
        <f t="shared" si="18"/>
        <v xml:space="preserve"> </v>
      </c>
      <c r="R298" s="167"/>
    </row>
    <row r="299" spans="1:18" x14ac:dyDescent="0.25">
      <c r="A299" s="43" t="str">
        <f>AGM!A299</f>
        <v>VIII.8</v>
      </c>
      <c r="B299" s="44">
        <f>AGM!B299</f>
        <v>293</v>
      </c>
      <c r="C299" s="44">
        <f>AGM!C299</f>
        <v>21405</v>
      </c>
      <c r="D299" s="44" t="str">
        <f>AGM!D299</f>
        <v>0083788162</v>
      </c>
      <c r="E299" s="45" t="str">
        <f>AGM!E299</f>
        <v xml:space="preserve">CLARISA TRIADI </v>
      </c>
      <c r="F299" s="50" t="str">
        <f>AGM!F299</f>
        <v>P</v>
      </c>
      <c r="G299" s="79"/>
      <c r="H299" s="80"/>
      <c r="I299" s="80"/>
      <c r="J299" s="80"/>
      <c r="K299" s="75">
        <f t="shared" si="19"/>
        <v>0</v>
      </c>
      <c r="L299" s="76" t="str">
        <f t="shared" si="17"/>
        <v xml:space="preserve"> </v>
      </c>
      <c r="M299" s="79"/>
      <c r="N299" s="80"/>
      <c r="O299" s="80"/>
      <c r="P299" s="75">
        <f t="shared" si="20"/>
        <v>0</v>
      </c>
      <c r="Q299" s="76" t="str">
        <f t="shared" si="18"/>
        <v xml:space="preserve"> </v>
      </c>
      <c r="R299" s="167"/>
    </row>
    <row r="300" spans="1:18" x14ac:dyDescent="0.25">
      <c r="A300" s="43" t="str">
        <f>AGM!A300</f>
        <v>VIII.8</v>
      </c>
      <c r="B300" s="44">
        <f>AGM!B300</f>
        <v>294</v>
      </c>
      <c r="C300" s="44">
        <f>AGM!C300</f>
        <v>21166</v>
      </c>
      <c r="D300" s="44" t="str">
        <f>AGM!D300</f>
        <v>0074879772</v>
      </c>
      <c r="E300" s="45" t="str">
        <f>AGM!E300</f>
        <v>DAVI VADILAH PUTRA BUDIMAN</v>
      </c>
      <c r="F300" s="50" t="str">
        <f>AGM!F300</f>
        <v>L</v>
      </c>
      <c r="G300" s="79"/>
      <c r="H300" s="80"/>
      <c r="I300" s="80"/>
      <c r="J300" s="80"/>
      <c r="K300" s="75">
        <f t="shared" si="19"/>
        <v>0</v>
      </c>
      <c r="L300" s="76" t="str">
        <f t="shared" si="17"/>
        <v xml:space="preserve"> </v>
      </c>
      <c r="M300" s="79"/>
      <c r="N300" s="80"/>
      <c r="O300" s="80"/>
      <c r="P300" s="75">
        <f t="shared" si="20"/>
        <v>0</v>
      </c>
      <c r="Q300" s="76" t="str">
        <f t="shared" si="18"/>
        <v xml:space="preserve"> </v>
      </c>
      <c r="R300" s="167"/>
    </row>
    <row r="301" spans="1:18" x14ac:dyDescent="0.25">
      <c r="A301" s="43" t="str">
        <f>AGM!A301</f>
        <v>VIII.8</v>
      </c>
      <c r="B301" s="44">
        <f>AGM!B301</f>
        <v>295</v>
      </c>
      <c r="C301" s="44">
        <f>AGM!C301</f>
        <v>21125</v>
      </c>
      <c r="D301" s="44" t="str">
        <f>AGM!D301</f>
        <v>0081898039</v>
      </c>
      <c r="E301" s="45" t="str">
        <f>AGM!E301</f>
        <v>GIANLUCA FAUZAN WILLEM</v>
      </c>
      <c r="F301" s="50" t="str">
        <f>AGM!F301</f>
        <v>L</v>
      </c>
      <c r="G301" s="79"/>
      <c r="H301" s="80"/>
      <c r="I301" s="80"/>
      <c r="J301" s="80"/>
      <c r="K301" s="75">
        <f t="shared" si="19"/>
        <v>0</v>
      </c>
      <c r="L301" s="76" t="str">
        <f t="shared" si="17"/>
        <v xml:space="preserve"> </v>
      </c>
      <c r="M301" s="79"/>
      <c r="N301" s="80"/>
      <c r="O301" s="80"/>
      <c r="P301" s="75">
        <f t="shared" si="20"/>
        <v>0</v>
      </c>
      <c r="Q301" s="76" t="str">
        <f t="shared" si="18"/>
        <v xml:space="preserve"> </v>
      </c>
      <c r="R301" s="167"/>
    </row>
    <row r="302" spans="1:18" x14ac:dyDescent="0.25">
      <c r="A302" s="43" t="str">
        <f>AGM!A302</f>
        <v>VIII.8</v>
      </c>
      <c r="B302" s="44">
        <f>AGM!B302</f>
        <v>296</v>
      </c>
      <c r="C302" s="44">
        <f>AGM!C302</f>
        <v>21285</v>
      </c>
      <c r="D302" s="44" t="str">
        <f>AGM!D302</f>
        <v>0079251459</v>
      </c>
      <c r="E302" s="45" t="str">
        <f>AGM!E302</f>
        <v>IHSAN HARI SETIAWAN</v>
      </c>
      <c r="F302" s="50" t="str">
        <f>AGM!F302</f>
        <v>L</v>
      </c>
      <c r="G302" s="79"/>
      <c r="H302" s="80"/>
      <c r="I302" s="80"/>
      <c r="J302" s="80"/>
      <c r="K302" s="75">
        <f t="shared" si="19"/>
        <v>0</v>
      </c>
      <c r="L302" s="76" t="str">
        <f t="shared" si="17"/>
        <v xml:space="preserve"> </v>
      </c>
      <c r="M302" s="79"/>
      <c r="N302" s="80"/>
      <c r="O302" s="80"/>
      <c r="P302" s="75">
        <f t="shared" si="20"/>
        <v>0</v>
      </c>
      <c r="Q302" s="76" t="str">
        <f t="shared" si="18"/>
        <v xml:space="preserve"> </v>
      </c>
      <c r="R302" s="167"/>
    </row>
    <row r="303" spans="1:18" x14ac:dyDescent="0.25">
      <c r="A303" s="43" t="str">
        <f>AGM!A303</f>
        <v>VIII.8</v>
      </c>
      <c r="B303" s="44">
        <f>AGM!B303</f>
        <v>297</v>
      </c>
      <c r="C303" s="44">
        <f>AGM!C303</f>
        <v>21250</v>
      </c>
      <c r="D303" s="44" t="str">
        <f>AGM!D303</f>
        <v>0071516932</v>
      </c>
      <c r="E303" s="45" t="str">
        <f>AGM!E303</f>
        <v>JESSICA ANGGRAENI</v>
      </c>
      <c r="F303" s="50" t="str">
        <f>AGM!F303</f>
        <v>P</v>
      </c>
      <c r="G303" s="79"/>
      <c r="H303" s="80"/>
      <c r="I303" s="80"/>
      <c r="J303" s="80"/>
      <c r="K303" s="75">
        <f t="shared" si="19"/>
        <v>0</v>
      </c>
      <c r="L303" s="76" t="str">
        <f t="shared" si="17"/>
        <v xml:space="preserve"> </v>
      </c>
      <c r="M303" s="79"/>
      <c r="N303" s="80"/>
      <c r="O303" s="80"/>
      <c r="P303" s="75">
        <f t="shared" si="20"/>
        <v>0</v>
      </c>
      <c r="Q303" s="76" t="str">
        <f t="shared" si="18"/>
        <v xml:space="preserve"> </v>
      </c>
      <c r="R303" s="167"/>
    </row>
    <row r="304" spans="1:18" x14ac:dyDescent="0.25">
      <c r="A304" s="43" t="str">
        <f>AGM!A304</f>
        <v>VIII.8</v>
      </c>
      <c r="B304" s="44">
        <f>AGM!B304</f>
        <v>298</v>
      </c>
      <c r="C304" s="44">
        <f>AGM!C304</f>
        <v>21089</v>
      </c>
      <c r="D304" s="44" t="str">
        <f>AGM!D304</f>
        <v>0071190853</v>
      </c>
      <c r="E304" s="45" t="str">
        <f>AGM!E304</f>
        <v>JIHAN FARIHAH</v>
      </c>
      <c r="F304" s="50" t="str">
        <f>AGM!F304</f>
        <v>P</v>
      </c>
      <c r="G304" s="79"/>
      <c r="H304" s="80"/>
      <c r="I304" s="80"/>
      <c r="J304" s="80"/>
      <c r="K304" s="75">
        <f t="shared" si="19"/>
        <v>0</v>
      </c>
      <c r="L304" s="76" t="str">
        <f t="shared" si="17"/>
        <v xml:space="preserve"> </v>
      </c>
      <c r="M304" s="79"/>
      <c r="N304" s="80"/>
      <c r="O304" s="80"/>
      <c r="P304" s="75">
        <f t="shared" si="20"/>
        <v>0</v>
      </c>
      <c r="Q304" s="76" t="str">
        <f t="shared" si="18"/>
        <v xml:space="preserve"> </v>
      </c>
      <c r="R304" s="167"/>
    </row>
    <row r="305" spans="1:18" x14ac:dyDescent="0.25">
      <c r="A305" s="43" t="str">
        <f>AGM!A305</f>
        <v>VIII.8</v>
      </c>
      <c r="B305" s="44">
        <f>AGM!B305</f>
        <v>299</v>
      </c>
      <c r="C305" s="44">
        <f>AGM!C305</f>
        <v>21174</v>
      </c>
      <c r="D305" s="44" t="str">
        <f>AGM!D305</f>
        <v>0081230183</v>
      </c>
      <c r="E305" s="45" t="str">
        <f>AGM!E305</f>
        <v>KHOIRUNISA ARSILA SAHARA</v>
      </c>
      <c r="F305" s="50" t="str">
        <f>AGM!F305</f>
        <v>P</v>
      </c>
      <c r="G305" s="79"/>
      <c r="H305" s="80"/>
      <c r="I305" s="80"/>
      <c r="J305" s="80"/>
      <c r="K305" s="75">
        <f t="shared" si="19"/>
        <v>0</v>
      </c>
      <c r="L305" s="76" t="str">
        <f t="shared" si="17"/>
        <v xml:space="preserve"> </v>
      </c>
      <c r="M305" s="79"/>
      <c r="N305" s="80"/>
      <c r="O305" s="80"/>
      <c r="P305" s="75">
        <f t="shared" si="20"/>
        <v>0</v>
      </c>
      <c r="Q305" s="76" t="str">
        <f t="shared" si="18"/>
        <v xml:space="preserve"> </v>
      </c>
      <c r="R305" s="167"/>
    </row>
    <row r="306" spans="1:18" x14ac:dyDescent="0.25">
      <c r="A306" s="43" t="str">
        <f>AGM!A306</f>
        <v>VIII.8</v>
      </c>
      <c r="B306" s="44">
        <f>AGM!B306</f>
        <v>300</v>
      </c>
      <c r="C306" s="44">
        <f>AGM!C306</f>
        <v>21333</v>
      </c>
      <c r="D306" s="44" t="str">
        <f>AGM!D306</f>
        <v>0081963261</v>
      </c>
      <c r="E306" s="45" t="str">
        <f>AGM!E306</f>
        <v>KHUMAERA MAULANA PUTERI</v>
      </c>
      <c r="F306" s="50" t="str">
        <f>AGM!F306</f>
        <v>P</v>
      </c>
      <c r="G306" s="79"/>
      <c r="H306" s="80"/>
      <c r="I306" s="80"/>
      <c r="J306" s="80"/>
      <c r="K306" s="75">
        <f t="shared" si="19"/>
        <v>0</v>
      </c>
      <c r="L306" s="76" t="str">
        <f t="shared" si="17"/>
        <v xml:space="preserve"> </v>
      </c>
      <c r="M306" s="79"/>
      <c r="N306" s="80"/>
      <c r="O306" s="80"/>
      <c r="P306" s="75">
        <f t="shared" si="20"/>
        <v>0</v>
      </c>
      <c r="Q306" s="76" t="str">
        <f t="shared" si="18"/>
        <v xml:space="preserve"> </v>
      </c>
      <c r="R306" s="167"/>
    </row>
    <row r="307" spans="1:18" x14ac:dyDescent="0.25">
      <c r="A307" s="43" t="str">
        <f>AGM!A307</f>
        <v>VIII.8</v>
      </c>
      <c r="B307" s="44">
        <f>AGM!B307</f>
        <v>301</v>
      </c>
      <c r="C307" s="44">
        <f>AGM!C307</f>
        <v>21175</v>
      </c>
      <c r="D307" s="44" t="str">
        <f>AGM!D307</f>
        <v>0078754336</v>
      </c>
      <c r="E307" s="45" t="str">
        <f>AGM!E307</f>
        <v>KURROTUL AYUNI</v>
      </c>
      <c r="F307" s="50" t="str">
        <f>AGM!F307</f>
        <v>P</v>
      </c>
      <c r="G307" s="79"/>
      <c r="H307" s="80"/>
      <c r="I307" s="80"/>
      <c r="J307" s="80"/>
      <c r="K307" s="75">
        <f t="shared" si="19"/>
        <v>0</v>
      </c>
      <c r="L307" s="76" t="str">
        <f t="shared" si="17"/>
        <v xml:space="preserve"> </v>
      </c>
      <c r="M307" s="79"/>
      <c r="N307" s="80"/>
      <c r="O307" s="80"/>
      <c r="P307" s="75">
        <f t="shared" si="20"/>
        <v>0</v>
      </c>
      <c r="Q307" s="76" t="str">
        <f t="shared" si="18"/>
        <v xml:space="preserve"> </v>
      </c>
      <c r="R307" s="167"/>
    </row>
    <row r="308" spans="1:18" x14ac:dyDescent="0.25">
      <c r="A308" s="43" t="str">
        <f>AGM!A308</f>
        <v>VIII.8</v>
      </c>
      <c r="B308" s="44">
        <f>AGM!B308</f>
        <v>302</v>
      </c>
      <c r="C308" s="44">
        <f>AGM!C308</f>
        <v>21293</v>
      </c>
      <c r="D308" s="44" t="str">
        <f>AGM!D308</f>
        <v>0076158283</v>
      </c>
      <c r="E308" s="45" t="str">
        <f>AGM!E308</f>
        <v>MOHAMMAD ALI ALFARISI</v>
      </c>
      <c r="F308" s="50" t="str">
        <f>AGM!F308</f>
        <v>L</v>
      </c>
      <c r="G308" s="79"/>
      <c r="H308" s="80"/>
      <c r="I308" s="80"/>
      <c r="J308" s="80"/>
      <c r="K308" s="75">
        <f t="shared" si="19"/>
        <v>0</v>
      </c>
      <c r="L308" s="76" t="str">
        <f t="shared" si="17"/>
        <v xml:space="preserve"> </v>
      </c>
      <c r="M308" s="79"/>
      <c r="N308" s="80"/>
      <c r="O308" s="80"/>
      <c r="P308" s="75">
        <f t="shared" si="20"/>
        <v>0</v>
      </c>
      <c r="Q308" s="76" t="str">
        <f t="shared" si="18"/>
        <v xml:space="preserve"> </v>
      </c>
      <c r="R308" s="167"/>
    </row>
    <row r="309" spans="1:18" x14ac:dyDescent="0.25">
      <c r="A309" s="43" t="str">
        <f>AGM!A309</f>
        <v>VIII.8</v>
      </c>
      <c r="B309" s="44">
        <f>AGM!B309</f>
        <v>303</v>
      </c>
      <c r="C309" s="44">
        <f>AGM!C309</f>
        <v>21220</v>
      </c>
      <c r="D309" s="44" t="str">
        <f>AGM!D309</f>
        <v>0081963044</v>
      </c>
      <c r="E309" s="45" t="str">
        <f>AGM!E309</f>
        <v>MUHAMMAD ALIF</v>
      </c>
      <c r="F309" s="50" t="str">
        <f>AGM!F309</f>
        <v>L</v>
      </c>
      <c r="G309" s="79"/>
      <c r="H309" s="80"/>
      <c r="I309" s="80"/>
      <c r="J309" s="80"/>
      <c r="K309" s="75">
        <f t="shared" si="19"/>
        <v>0</v>
      </c>
      <c r="L309" s="76" t="str">
        <f t="shared" si="17"/>
        <v xml:space="preserve"> </v>
      </c>
      <c r="M309" s="79"/>
      <c r="N309" s="80"/>
      <c r="O309" s="80"/>
      <c r="P309" s="75">
        <f t="shared" si="20"/>
        <v>0</v>
      </c>
      <c r="Q309" s="76" t="str">
        <f t="shared" si="18"/>
        <v xml:space="preserve"> </v>
      </c>
      <c r="R309" s="167"/>
    </row>
    <row r="310" spans="1:18" x14ac:dyDescent="0.25">
      <c r="A310" s="43" t="str">
        <f>AGM!A310</f>
        <v>VIII.8</v>
      </c>
      <c r="B310" s="44">
        <f>AGM!B310</f>
        <v>304</v>
      </c>
      <c r="C310" s="44">
        <f>AGM!C310</f>
        <v>21134</v>
      </c>
      <c r="D310" s="44" t="str">
        <f>AGM!D310</f>
        <v>0073350899</v>
      </c>
      <c r="E310" s="45" t="str">
        <f>AGM!E310</f>
        <v>MUHAMMAD HAIDAR NAZHIF</v>
      </c>
      <c r="F310" s="50" t="str">
        <f>AGM!F310</f>
        <v>L</v>
      </c>
      <c r="G310" s="79"/>
      <c r="H310" s="80"/>
      <c r="I310" s="80"/>
      <c r="J310" s="80"/>
      <c r="K310" s="75">
        <f t="shared" si="19"/>
        <v>0</v>
      </c>
      <c r="L310" s="76" t="str">
        <f t="shared" si="17"/>
        <v xml:space="preserve"> </v>
      </c>
      <c r="M310" s="79"/>
      <c r="N310" s="80"/>
      <c r="O310" s="80"/>
      <c r="P310" s="75">
        <f t="shared" si="20"/>
        <v>0</v>
      </c>
      <c r="Q310" s="76" t="str">
        <f t="shared" si="18"/>
        <v xml:space="preserve"> </v>
      </c>
      <c r="R310" s="167"/>
    </row>
    <row r="311" spans="1:18" x14ac:dyDescent="0.25">
      <c r="A311" s="43" t="str">
        <f>AGM!A311</f>
        <v>VIII.8</v>
      </c>
      <c r="B311" s="44">
        <f>AGM!B311</f>
        <v>305</v>
      </c>
      <c r="C311" s="44">
        <f>AGM!C311</f>
        <v>21341</v>
      </c>
      <c r="D311" s="44" t="str">
        <f>AGM!D311</f>
        <v>3077371802</v>
      </c>
      <c r="E311" s="45" t="str">
        <f>AGM!E311</f>
        <v>MUHAMMAD RAFFLY ADZHAKY</v>
      </c>
      <c r="F311" s="50" t="str">
        <f>AGM!F311</f>
        <v>L</v>
      </c>
      <c r="G311" s="79"/>
      <c r="H311" s="80"/>
      <c r="I311" s="80"/>
      <c r="J311" s="80"/>
      <c r="K311" s="75">
        <f t="shared" si="19"/>
        <v>0</v>
      </c>
      <c r="L311" s="76" t="str">
        <f t="shared" si="17"/>
        <v xml:space="preserve"> </v>
      </c>
      <c r="M311" s="79"/>
      <c r="N311" s="80"/>
      <c r="O311" s="80"/>
      <c r="P311" s="75">
        <f t="shared" si="20"/>
        <v>0</v>
      </c>
      <c r="Q311" s="76" t="str">
        <f t="shared" si="18"/>
        <v xml:space="preserve"> </v>
      </c>
      <c r="R311" s="167"/>
    </row>
    <row r="312" spans="1:18" x14ac:dyDescent="0.25">
      <c r="A312" s="43" t="str">
        <f>AGM!A312</f>
        <v>VIII.8</v>
      </c>
      <c r="B312" s="44">
        <f>AGM!B312</f>
        <v>306</v>
      </c>
      <c r="C312" s="44">
        <f>AGM!C312</f>
        <v>21339</v>
      </c>
      <c r="D312" s="44" t="str">
        <f>AGM!D312</f>
        <v>0073453259</v>
      </c>
      <c r="E312" s="45" t="str">
        <f>AGM!E312</f>
        <v>MUHAMMAD RAZHA PRATAMA SOFIAN</v>
      </c>
      <c r="F312" s="50" t="str">
        <f>AGM!F312</f>
        <v>L</v>
      </c>
      <c r="G312" s="79"/>
      <c r="H312" s="80"/>
      <c r="I312" s="80"/>
      <c r="J312" s="80"/>
      <c r="K312" s="75">
        <f t="shared" si="19"/>
        <v>0</v>
      </c>
      <c r="L312" s="76" t="str">
        <f t="shared" si="17"/>
        <v xml:space="preserve"> </v>
      </c>
      <c r="M312" s="79"/>
      <c r="N312" s="80"/>
      <c r="O312" s="80"/>
      <c r="P312" s="75">
        <f t="shared" si="20"/>
        <v>0</v>
      </c>
      <c r="Q312" s="76" t="str">
        <f t="shared" si="18"/>
        <v xml:space="preserve"> </v>
      </c>
      <c r="R312" s="167"/>
    </row>
    <row r="313" spans="1:18" x14ac:dyDescent="0.25">
      <c r="A313" s="43" t="str">
        <f>AGM!A313</f>
        <v>VIII.8</v>
      </c>
      <c r="B313" s="44">
        <f>AGM!B313</f>
        <v>307</v>
      </c>
      <c r="C313" s="44">
        <f>AGM!C313</f>
        <v>21099</v>
      </c>
      <c r="D313" s="44" t="str">
        <f>AGM!D313</f>
        <v>0082209677</v>
      </c>
      <c r="E313" s="45" t="str">
        <f>AGM!E313</f>
        <v>MUHAMMAD RIFQI ARDJI</v>
      </c>
      <c r="F313" s="50" t="str">
        <f>AGM!F313</f>
        <v>L</v>
      </c>
      <c r="G313" s="79"/>
      <c r="H313" s="80"/>
      <c r="I313" s="80"/>
      <c r="J313" s="80"/>
      <c r="K313" s="75">
        <f t="shared" si="19"/>
        <v>0</v>
      </c>
      <c r="L313" s="76" t="str">
        <f t="shared" si="17"/>
        <v xml:space="preserve"> </v>
      </c>
      <c r="M313" s="79"/>
      <c r="N313" s="80"/>
      <c r="O313" s="80"/>
      <c r="P313" s="75">
        <f t="shared" si="20"/>
        <v>0</v>
      </c>
      <c r="Q313" s="76" t="str">
        <f t="shared" si="18"/>
        <v xml:space="preserve"> </v>
      </c>
      <c r="R313" s="167"/>
    </row>
    <row r="314" spans="1:18" x14ac:dyDescent="0.25">
      <c r="A314" s="43" t="str">
        <f>AGM!A314</f>
        <v>VIII.8</v>
      </c>
      <c r="B314" s="44">
        <f>AGM!B314</f>
        <v>308</v>
      </c>
      <c r="C314" s="44">
        <f>AGM!C314</f>
        <v>21259</v>
      </c>
      <c r="D314" s="44" t="str">
        <f>AGM!D314</f>
        <v>0083335538</v>
      </c>
      <c r="E314" s="45" t="str">
        <f>AGM!E314</f>
        <v>MUTHIA ULFAH</v>
      </c>
      <c r="F314" s="50" t="str">
        <f>AGM!F314</f>
        <v>P</v>
      </c>
      <c r="G314" s="79"/>
      <c r="H314" s="80"/>
      <c r="I314" s="80"/>
      <c r="J314" s="80"/>
      <c r="K314" s="75">
        <f t="shared" si="19"/>
        <v>0</v>
      </c>
      <c r="L314" s="76" t="str">
        <f t="shared" si="17"/>
        <v xml:space="preserve"> </v>
      </c>
      <c r="M314" s="79"/>
      <c r="N314" s="80"/>
      <c r="O314" s="80"/>
      <c r="P314" s="75">
        <f t="shared" si="20"/>
        <v>0</v>
      </c>
      <c r="Q314" s="76" t="str">
        <f t="shared" si="18"/>
        <v xml:space="preserve"> </v>
      </c>
      <c r="R314" s="167"/>
    </row>
    <row r="315" spans="1:18" x14ac:dyDescent="0.25">
      <c r="A315" s="43" t="str">
        <f>AGM!A315</f>
        <v>VIII.8</v>
      </c>
      <c r="B315" s="44">
        <f>AGM!B315</f>
        <v>309</v>
      </c>
      <c r="C315" s="44">
        <f>AGM!C315</f>
        <v>21384</v>
      </c>
      <c r="D315" s="44" t="str">
        <f>AGM!D315</f>
        <v>0073254543</v>
      </c>
      <c r="E315" s="45" t="str">
        <f>AGM!E315</f>
        <v>NADIA NUR ROHMAH</v>
      </c>
      <c r="F315" s="50" t="str">
        <f>AGM!F315</f>
        <v>P</v>
      </c>
      <c r="G315" s="79"/>
      <c r="H315" s="80"/>
      <c r="I315" s="80"/>
      <c r="J315" s="80"/>
      <c r="K315" s="75">
        <f t="shared" si="19"/>
        <v>0</v>
      </c>
      <c r="L315" s="76" t="str">
        <f t="shared" si="17"/>
        <v xml:space="preserve"> </v>
      </c>
      <c r="M315" s="79"/>
      <c r="N315" s="80"/>
      <c r="O315" s="80"/>
      <c r="P315" s="75">
        <f t="shared" si="20"/>
        <v>0</v>
      </c>
      <c r="Q315" s="76" t="str">
        <f t="shared" si="18"/>
        <v xml:space="preserve"> </v>
      </c>
      <c r="R315" s="167"/>
    </row>
    <row r="316" spans="1:18" x14ac:dyDescent="0.25">
      <c r="A316" s="43" t="str">
        <f>AGM!A316</f>
        <v>VIII.8</v>
      </c>
      <c r="B316" s="44">
        <f>AGM!B316</f>
        <v>310</v>
      </c>
      <c r="C316" s="44">
        <f>AGM!C316</f>
        <v>21299</v>
      </c>
      <c r="D316" s="44" t="str">
        <f>AGM!D316</f>
        <v>0074208081</v>
      </c>
      <c r="E316" s="45" t="str">
        <f>AGM!E316</f>
        <v>NAJWA HUMAIRA</v>
      </c>
      <c r="F316" s="50" t="str">
        <f>AGM!F316</f>
        <v>P</v>
      </c>
      <c r="G316" s="79"/>
      <c r="H316" s="80"/>
      <c r="I316" s="80"/>
      <c r="J316" s="80"/>
      <c r="K316" s="75">
        <f t="shared" si="19"/>
        <v>0</v>
      </c>
      <c r="L316" s="76" t="str">
        <f t="shared" si="17"/>
        <v xml:space="preserve"> </v>
      </c>
      <c r="M316" s="79"/>
      <c r="N316" s="80"/>
      <c r="O316" s="80"/>
      <c r="P316" s="75">
        <f t="shared" si="20"/>
        <v>0</v>
      </c>
      <c r="Q316" s="76" t="str">
        <f t="shared" si="18"/>
        <v xml:space="preserve"> </v>
      </c>
      <c r="R316" s="167"/>
    </row>
    <row r="317" spans="1:18" x14ac:dyDescent="0.25">
      <c r="A317" s="43" t="str">
        <f>AGM!A317</f>
        <v>VIII.8</v>
      </c>
      <c r="B317" s="44">
        <f>AGM!B317</f>
        <v>311</v>
      </c>
      <c r="C317" s="44">
        <f>AGM!C317</f>
        <v>21300</v>
      </c>
      <c r="D317" s="44" t="str">
        <f>AGM!D317</f>
        <v>0075412748</v>
      </c>
      <c r="E317" s="45" t="str">
        <f>AGM!E317</f>
        <v>NAJWAN ARDHISELLA MU'IN</v>
      </c>
      <c r="F317" s="50" t="str">
        <f>AGM!F317</f>
        <v>L</v>
      </c>
      <c r="G317" s="79"/>
      <c r="H317" s="80"/>
      <c r="I317" s="80"/>
      <c r="J317" s="80"/>
      <c r="K317" s="75">
        <f t="shared" si="19"/>
        <v>0</v>
      </c>
      <c r="L317" s="76" t="str">
        <f t="shared" si="17"/>
        <v xml:space="preserve"> </v>
      </c>
      <c r="M317" s="79"/>
      <c r="N317" s="80"/>
      <c r="O317" s="80"/>
      <c r="P317" s="75">
        <f t="shared" si="20"/>
        <v>0</v>
      </c>
      <c r="Q317" s="76" t="str">
        <f t="shared" si="18"/>
        <v xml:space="preserve"> </v>
      </c>
      <c r="R317" s="167"/>
    </row>
    <row r="318" spans="1:18" x14ac:dyDescent="0.25">
      <c r="A318" s="43" t="str">
        <f>AGM!A318</f>
        <v>VIII.8</v>
      </c>
      <c r="B318" s="44">
        <f>AGM!B318</f>
        <v>312</v>
      </c>
      <c r="C318" s="44">
        <f>AGM!C318</f>
        <v>21223</v>
      </c>
      <c r="D318" s="44" t="str">
        <f>AGM!D318</f>
        <v>0072003514</v>
      </c>
      <c r="E318" s="45" t="str">
        <f>AGM!E318</f>
        <v>RASHAD HADAR</v>
      </c>
      <c r="F318" s="50" t="str">
        <f>AGM!F318</f>
        <v>L</v>
      </c>
      <c r="G318" s="79"/>
      <c r="H318" s="80"/>
      <c r="I318" s="80"/>
      <c r="J318" s="80"/>
      <c r="K318" s="75">
        <f t="shared" si="19"/>
        <v>0</v>
      </c>
      <c r="L318" s="76" t="str">
        <f t="shared" si="17"/>
        <v xml:space="preserve"> </v>
      </c>
      <c r="M318" s="79"/>
      <c r="N318" s="80"/>
      <c r="O318" s="80"/>
      <c r="P318" s="75">
        <f t="shared" si="20"/>
        <v>0</v>
      </c>
      <c r="Q318" s="76" t="str">
        <f t="shared" si="18"/>
        <v xml:space="preserve"> </v>
      </c>
      <c r="R318" s="167"/>
    </row>
    <row r="319" spans="1:18" x14ac:dyDescent="0.25">
      <c r="A319" s="43" t="str">
        <f>AGM!A319</f>
        <v>VIII.8</v>
      </c>
      <c r="B319" s="44">
        <f>AGM!B319</f>
        <v>313</v>
      </c>
      <c r="C319" s="44">
        <f>AGM!C319</f>
        <v>21224</v>
      </c>
      <c r="D319" s="44" t="str">
        <f>AGM!D319</f>
        <v>0077536177</v>
      </c>
      <c r="E319" s="45" t="str">
        <f>AGM!E319</f>
        <v>REDY FEBRIAN</v>
      </c>
      <c r="F319" s="50" t="str">
        <f>AGM!F319</f>
        <v>L</v>
      </c>
      <c r="G319" s="79"/>
      <c r="H319" s="80"/>
      <c r="I319" s="80"/>
      <c r="J319" s="80"/>
      <c r="K319" s="75">
        <f t="shared" si="19"/>
        <v>0</v>
      </c>
      <c r="L319" s="76" t="str">
        <f t="shared" si="17"/>
        <v xml:space="preserve"> </v>
      </c>
      <c r="M319" s="79"/>
      <c r="N319" s="80"/>
      <c r="O319" s="80"/>
      <c r="P319" s="75">
        <f t="shared" si="20"/>
        <v>0</v>
      </c>
      <c r="Q319" s="76" t="str">
        <f t="shared" si="18"/>
        <v xml:space="preserve"> </v>
      </c>
      <c r="R319" s="167"/>
    </row>
    <row r="320" spans="1:18" x14ac:dyDescent="0.25">
      <c r="A320" s="43" t="str">
        <f>AGM!A320</f>
        <v>VIII.8</v>
      </c>
      <c r="B320" s="44">
        <f>AGM!B320</f>
        <v>314</v>
      </c>
      <c r="C320" s="44">
        <f>AGM!C320</f>
        <v>21390</v>
      </c>
      <c r="D320" s="44" t="str">
        <f>AGM!D320</f>
        <v>3074859749</v>
      </c>
      <c r="E320" s="45" t="str">
        <f>AGM!E320</f>
        <v>ROSSA YULIA SAFITRI</v>
      </c>
      <c r="F320" s="50" t="str">
        <f>AGM!F320</f>
        <v>P</v>
      </c>
      <c r="G320" s="79"/>
      <c r="H320" s="80"/>
      <c r="I320" s="80"/>
      <c r="J320" s="80"/>
      <c r="K320" s="75">
        <f t="shared" si="19"/>
        <v>0</v>
      </c>
      <c r="L320" s="76" t="str">
        <f t="shared" si="17"/>
        <v xml:space="preserve"> </v>
      </c>
      <c r="M320" s="79"/>
      <c r="N320" s="80"/>
      <c r="O320" s="80"/>
      <c r="P320" s="75">
        <f t="shared" si="20"/>
        <v>0</v>
      </c>
      <c r="Q320" s="76" t="str">
        <f t="shared" si="18"/>
        <v xml:space="preserve"> </v>
      </c>
      <c r="R320" s="167"/>
    </row>
    <row r="321" spans="1:18" x14ac:dyDescent="0.25">
      <c r="A321" s="43" t="str">
        <f>AGM!A321</f>
        <v>VIII.8</v>
      </c>
      <c r="B321" s="44">
        <f>AGM!B321</f>
        <v>315</v>
      </c>
      <c r="C321" s="44">
        <f>AGM!C321</f>
        <v>21350</v>
      </c>
      <c r="D321" s="44" t="str">
        <f>AGM!D321</f>
        <v>0084381681</v>
      </c>
      <c r="E321" s="45" t="str">
        <f>AGM!E321</f>
        <v>RYAN KURNIAWAN</v>
      </c>
      <c r="F321" s="50" t="str">
        <f>AGM!F321</f>
        <v>L</v>
      </c>
      <c r="G321" s="79"/>
      <c r="H321" s="80"/>
      <c r="I321" s="80"/>
      <c r="J321" s="80"/>
      <c r="K321" s="75">
        <f t="shared" si="19"/>
        <v>0</v>
      </c>
      <c r="L321" s="76" t="str">
        <f t="shared" si="17"/>
        <v xml:space="preserve"> </v>
      </c>
      <c r="M321" s="79"/>
      <c r="N321" s="80"/>
      <c r="O321" s="80"/>
      <c r="P321" s="75">
        <f t="shared" si="20"/>
        <v>0</v>
      </c>
      <c r="Q321" s="76" t="str">
        <f t="shared" si="18"/>
        <v xml:space="preserve"> </v>
      </c>
      <c r="R321" s="167"/>
    </row>
    <row r="322" spans="1:18" x14ac:dyDescent="0.25">
      <c r="A322" s="43" t="str">
        <f>AGM!A322</f>
        <v>VIII.8</v>
      </c>
      <c r="B322" s="44">
        <f>AGM!B322</f>
        <v>316</v>
      </c>
      <c r="C322" s="44">
        <f>AGM!C322</f>
        <v>21272</v>
      </c>
      <c r="D322" s="44" t="str">
        <f>AGM!D322</f>
        <v>0076646657</v>
      </c>
      <c r="E322" s="45" t="str">
        <f>AGM!E322</f>
        <v>WAHYU ADI PRASETYO</v>
      </c>
      <c r="F322" s="50" t="str">
        <f>AGM!F322</f>
        <v>L</v>
      </c>
      <c r="G322" s="79"/>
      <c r="H322" s="80"/>
      <c r="I322" s="80"/>
      <c r="J322" s="80"/>
      <c r="K322" s="75">
        <f t="shared" si="19"/>
        <v>0</v>
      </c>
      <c r="L322" s="76" t="str">
        <f t="shared" si="17"/>
        <v xml:space="preserve"> </v>
      </c>
      <c r="M322" s="79"/>
      <c r="N322" s="80"/>
      <c r="O322" s="80"/>
      <c r="P322" s="75">
        <f t="shared" si="20"/>
        <v>0</v>
      </c>
      <c r="Q322" s="76" t="str">
        <f t="shared" si="18"/>
        <v xml:space="preserve"> </v>
      </c>
      <c r="R322" s="167"/>
    </row>
    <row r="323" spans="1:18" x14ac:dyDescent="0.25">
      <c r="A323" s="43" t="str">
        <f>AGM!A323</f>
        <v>VIII.8</v>
      </c>
      <c r="B323" s="44">
        <f>AGM!B323</f>
        <v>317</v>
      </c>
      <c r="C323" s="44">
        <f>AGM!C323</f>
        <v>21195</v>
      </c>
      <c r="D323" s="44" t="str">
        <f>AGM!D323</f>
        <v>0072206968</v>
      </c>
      <c r="E323" s="45" t="str">
        <f>AGM!E323</f>
        <v>WAHYU NUR HIDAYAH</v>
      </c>
      <c r="F323" s="50" t="str">
        <f>AGM!F323</f>
        <v>L</v>
      </c>
      <c r="G323" s="79"/>
      <c r="H323" s="80"/>
      <c r="I323" s="80"/>
      <c r="J323" s="80"/>
      <c r="K323" s="75">
        <f t="shared" si="19"/>
        <v>0</v>
      </c>
      <c r="L323" s="76" t="str">
        <f t="shared" si="17"/>
        <v xml:space="preserve"> </v>
      </c>
      <c r="M323" s="79"/>
      <c r="N323" s="80"/>
      <c r="O323" s="80"/>
      <c r="P323" s="75">
        <f t="shared" si="20"/>
        <v>0</v>
      </c>
      <c r="Q323" s="76" t="str">
        <f t="shared" si="18"/>
        <v xml:space="preserve"> </v>
      </c>
      <c r="R323" s="167"/>
    </row>
    <row r="324" spans="1:18" x14ac:dyDescent="0.25">
      <c r="A324" s="43" t="str">
        <f>AGM!A324</f>
        <v>VIII.8</v>
      </c>
      <c r="B324" s="44">
        <f>AGM!B324</f>
        <v>318</v>
      </c>
      <c r="C324" s="44">
        <f>AGM!C324</f>
        <v>21232</v>
      </c>
      <c r="D324" s="44" t="str">
        <f>AGM!D324</f>
        <v>0072723994</v>
      </c>
      <c r="E324" s="45" t="str">
        <f>AGM!E324</f>
        <v>WENI YULIANTI</v>
      </c>
      <c r="F324" s="50" t="str">
        <f>AGM!F324</f>
        <v>P</v>
      </c>
      <c r="G324" s="79"/>
      <c r="H324" s="80"/>
      <c r="I324" s="80"/>
      <c r="J324" s="80"/>
      <c r="K324" s="75">
        <f t="shared" si="19"/>
        <v>0</v>
      </c>
      <c r="L324" s="76" t="str">
        <f t="shared" si="17"/>
        <v xml:space="preserve"> </v>
      </c>
      <c r="M324" s="79"/>
      <c r="N324" s="80"/>
      <c r="O324" s="80"/>
      <c r="P324" s="75">
        <f t="shared" si="20"/>
        <v>0</v>
      </c>
      <c r="Q324" s="76" t="str">
        <f t="shared" si="18"/>
        <v xml:space="preserve"> </v>
      </c>
      <c r="R324" s="167"/>
    </row>
    <row r="325" spans="1:18" x14ac:dyDescent="0.25">
      <c r="A325" s="43" t="str">
        <f>AGM!A325</f>
        <v>VIII.8</v>
      </c>
      <c r="B325" s="44">
        <f>AGM!B325</f>
        <v>319</v>
      </c>
      <c r="C325" s="44">
        <f>AGM!C325</f>
        <v>21273</v>
      </c>
      <c r="D325" s="44" t="str">
        <f>AGM!D325</f>
        <v>0079046062</v>
      </c>
      <c r="E325" s="45" t="str">
        <f>AGM!E325</f>
        <v>WILDAN SUHADA</v>
      </c>
      <c r="F325" s="50" t="str">
        <f>AGM!F325</f>
        <v>L</v>
      </c>
      <c r="G325" s="79"/>
      <c r="H325" s="80"/>
      <c r="I325" s="80"/>
      <c r="J325" s="80"/>
      <c r="K325" s="75">
        <f t="shared" si="19"/>
        <v>0</v>
      </c>
      <c r="L325" s="76" t="str">
        <f t="shared" si="17"/>
        <v xml:space="preserve"> </v>
      </c>
      <c r="M325" s="79"/>
      <c r="N325" s="80"/>
      <c r="O325" s="80"/>
      <c r="P325" s="75">
        <f t="shared" si="20"/>
        <v>0</v>
      </c>
      <c r="Q325" s="76" t="str">
        <f t="shared" si="18"/>
        <v xml:space="preserve"> </v>
      </c>
      <c r="R325" s="167"/>
    </row>
    <row r="326" spans="1:18" ht="15.75" thickBot="1" x14ac:dyDescent="0.3">
      <c r="A326" s="46" t="str">
        <f>AGM!A326</f>
        <v>VIII.8</v>
      </c>
      <c r="B326" s="47">
        <f>AGM!B326</f>
        <v>320</v>
      </c>
      <c r="C326" s="47">
        <f>AGM!C326</f>
        <v>21274</v>
      </c>
      <c r="D326" s="47" t="str">
        <f>AGM!D326</f>
        <v>0087427401</v>
      </c>
      <c r="E326" s="48" t="str">
        <f>AGM!E326</f>
        <v>ZAENATHY AMNATH</v>
      </c>
      <c r="F326" s="51" t="str">
        <f>AGM!F326</f>
        <v>P</v>
      </c>
      <c r="G326" s="83"/>
      <c r="H326" s="84"/>
      <c r="I326" s="84"/>
      <c r="J326" s="84"/>
      <c r="K326" s="77">
        <f t="shared" si="19"/>
        <v>0</v>
      </c>
      <c r="L326" s="78" t="str">
        <f t="shared" si="17"/>
        <v xml:space="preserve"> </v>
      </c>
      <c r="M326" s="83"/>
      <c r="N326" s="84"/>
      <c r="O326" s="84"/>
      <c r="P326" s="77">
        <f t="shared" si="20"/>
        <v>0</v>
      </c>
      <c r="Q326" s="78" t="str">
        <f t="shared" si="18"/>
        <v xml:space="preserve"> </v>
      </c>
      <c r="R326" s="168"/>
    </row>
  </sheetData>
  <sheetProtection algorithmName="SHA-512" hashValue="/GAvvhVd4Dy4MvzSqE5Sa6K0gvVa4pkdOtDigCqDmt6+VVMmfu6hXwotG56CPAw+qabIxmwvmZRjVqTgH5m2rQ==" saltValue="XZM8l2Jxv0WYIhZXsaTYnw==" spinCount="100000" sheet="1" objects="1" scenarios="1"/>
  <mergeCells count="19">
    <mergeCell ref="G1:H2"/>
    <mergeCell ref="F4:F6"/>
    <mergeCell ref="A4:A6"/>
    <mergeCell ref="B4:B6"/>
    <mergeCell ref="C4:C6"/>
    <mergeCell ref="D4:D6"/>
    <mergeCell ref="E4:E6"/>
    <mergeCell ref="Q5:Q6"/>
    <mergeCell ref="R5:R6"/>
    <mergeCell ref="G4:L4"/>
    <mergeCell ref="M4:Q4"/>
    <mergeCell ref="G5:I5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RAPOR</vt:lpstr>
      <vt:lpstr>AGM</vt:lpstr>
      <vt:lpstr>PPKN</vt:lpstr>
      <vt:lpstr>IND</vt:lpstr>
      <vt:lpstr>MAT</vt:lpstr>
      <vt:lpstr>SBUD</vt:lpstr>
      <vt:lpstr>IPA</vt:lpstr>
      <vt:lpstr>IPS</vt:lpstr>
      <vt:lpstr>ING</vt:lpstr>
      <vt:lpstr>PJAS</vt:lpstr>
      <vt:lpstr>PRAK</vt:lpstr>
      <vt:lpstr>ABSEN</vt:lpstr>
      <vt:lpstr>WALI</vt:lpstr>
      <vt:lpstr>absen</vt:lpstr>
      <vt:lpstr>AGAMA</vt:lpstr>
      <vt:lpstr>INDO</vt:lpstr>
      <vt:lpstr>INGG</vt:lpstr>
      <vt:lpstr>IPAL</vt:lpstr>
      <vt:lpstr>IPSO</vt:lpstr>
      <vt:lpstr>LOOK</vt:lpstr>
      <vt:lpstr>MATE</vt:lpstr>
      <vt:lpstr>PENJAS</vt:lpstr>
      <vt:lpstr>PPKN</vt:lpstr>
      <vt:lpstr>PRAKARYA</vt:lpstr>
      <vt:lpstr>predikat</vt:lpstr>
      <vt:lpstr>RAPOR!Print_Area</vt:lpstr>
      <vt:lpstr>SENI</vt:lpstr>
      <vt:lpstr>wali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SUTARYANTO</dc:creator>
  <cp:lastModifiedBy>User</cp:lastModifiedBy>
  <cp:lastPrinted>2021-10-16T23:14:35Z</cp:lastPrinted>
  <dcterms:created xsi:type="dcterms:W3CDTF">2018-08-07T03:20:33Z</dcterms:created>
  <dcterms:modified xsi:type="dcterms:W3CDTF">2021-10-23T08:57:08Z</dcterms:modified>
</cp:coreProperties>
</file>